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483DD4A7-9F0C-45C5-8481-AE41A36DBC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1" i="1" l="1"/>
  <c r="J216" i="1"/>
  <c r="J207" i="1"/>
  <c r="P165" i="1" l="1"/>
  <c r="R165" i="1" s="1"/>
  <c r="P166" i="1"/>
  <c r="R166" i="1" s="1"/>
  <c r="P167" i="1"/>
  <c r="R167" i="1" s="1"/>
  <c r="P184" i="1"/>
  <c r="R184" i="1" s="1"/>
  <c r="P185" i="1"/>
  <c r="R185" i="1" s="1"/>
  <c r="P186" i="1"/>
  <c r="R186" i="1" s="1"/>
  <c r="P187" i="1" l="1"/>
  <c r="P188" i="1"/>
  <c r="P189" i="1"/>
  <c r="R189" i="1" s="1"/>
  <c r="P190" i="1"/>
  <c r="R190" i="1" s="1"/>
  <c r="J68" i="1" l="1"/>
  <c r="M48" i="1"/>
  <c r="M47" i="1"/>
  <c r="R188" i="1" l="1"/>
  <c r="P174" i="1" l="1"/>
  <c r="R174" i="1" s="1"/>
  <c r="P175" i="1"/>
  <c r="R175" i="1" s="1"/>
  <c r="P176" i="1"/>
  <c r="R176" i="1" s="1"/>
  <c r="R187" i="1"/>
  <c r="M46" i="1"/>
  <c r="M45" i="1"/>
  <c r="J67" i="1"/>
  <c r="P173" i="1" l="1"/>
  <c r="R173" i="1" s="1"/>
  <c r="P172" i="1"/>
  <c r="R172" i="1" s="1"/>
  <c r="P171" i="1"/>
  <c r="R171" i="1" s="1"/>
  <c r="J66" i="1" l="1"/>
  <c r="M44" i="1"/>
  <c r="M43" i="1"/>
  <c r="P170" i="1" l="1"/>
  <c r="R170" i="1" s="1"/>
  <c r="P169" i="1"/>
  <c r="R169" i="1" s="1"/>
  <c r="P168" i="1"/>
  <c r="R168" i="1" s="1"/>
  <c r="J65" i="1" l="1"/>
  <c r="M40" i="1"/>
  <c r="M41" i="1"/>
  <c r="M42" i="1"/>
  <c r="P157" i="1" l="1"/>
  <c r="R157" i="1" s="1"/>
  <c r="P156" i="1" l="1"/>
  <c r="R156" i="1" s="1"/>
  <c r="P155" i="1"/>
  <c r="R155" i="1" s="1"/>
  <c r="P154" i="1"/>
  <c r="R154" i="1" s="1"/>
  <c r="P153" i="1"/>
  <c r="R153" i="1" s="1"/>
  <c r="M39" i="1" l="1"/>
  <c r="P152" i="1"/>
  <c r="R152" i="1" s="1"/>
  <c r="R149" i="1"/>
  <c r="P151" i="1"/>
  <c r="R151" i="1" s="1"/>
  <c r="P150" i="1"/>
  <c r="R150" i="1" s="1"/>
  <c r="P149" i="1"/>
  <c r="M38" i="1"/>
  <c r="J64" i="1"/>
  <c r="M37" i="1" l="1"/>
  <c r="M36" i="1" l="1"/>
  <c r="J63" i="1"/>
  <c r="H27" i="1" l="1"/>
  <c r="H34" i="1" s="1"/>
  <c r="H49" i="1" s="1"/>
  <c r="I27" i="1"/>
  <c r="I34" i="1" s="1"/>
  <c r="I49" i="1" s="1"/>
  <c r="J27" i="1"/>
  <c r="J34" i="1" s="1"/>
  <c r="J49" i="1" s="1"/>
  <c r="K27" i="1"/>
  <c r="K34" i="1" s="1"/>
  <c r="K49" i="1" s="1"/>
  <c r="L27" i="1"/>
  <c r="L34" i="1" s="1"/>
  <c r="L49" i="1" s="1"/>
  <c r="G27" i="1"/>
  <c r="G34" i="1" s="1"/>
  <c r="G49" i="1" s="1"/>
  <c r="M35" i="1"/>
  <c r="M27" i="1" l="1"/>
  <c r="M34" i="1" s="1"/>
  <c r="P148" i="1"/>
  <c r="R148" i="1" s="1"/>
  <c r="P147" i="1"/>
  <c r="R147" i="1" s="1"/>
  <c r="P134" i="1" l="1"/>
  <c r="R134" i="1" s="1"/>
  <c r="R133" i="1"/>
  <c r="P133" i="1"/>
  <c r="P132" i="1"/>
  <c r="R132" i="1" s="1"/>
  <c r="P131" i="1"/>
  <c r="R131" i="1" s="1"/>
  <c r="P130" i="1"/>
  <c r="R130" i="1" s="1"/>
  <c r="M26" i="1" l="1"/>
  <c r="M25" i="1"/>
  <c r="J62" i="1"/>
  <c r="P129" i="1" l="1"/>
  <c r="R129" i="1" s="1"/>
  <c r="P128" i="1"/>
  <c r="R128" i="1" s="1"/>
  <c r="P127" i="1"/>
  <c r="R127" i="1" s="1"/>
  <c r="P126" i="1"/>
  <c r="R126" i="1" s="1"/>
  <c r="P125" i="1"/>
  <c r="R125" i="1" s="1"/>
  <c r="P114" i="1"/>
  <c r="R114" i="1" s="1"/>
  <c r="M24" i="1" l="1"/>
  <c r="L216" i="1"/>
  <c r="P113" i="1"/>
  <c r="R113" i="1" s="1"/>
  <c r="P112" i="1"/>
  <c r="J61" i="1"/>
  <c r="M23" i="1"/>
  <c r="M22" i="1"/>
  <c r="M21" i="1"/>
  <c r="R112" i="1" l="1"/>
  <c r="P111" i="1"/>
  <c r="R111" i="1" s="1"/>
  <c r="L207" i="1" l="1"/>
  <c r="P110" i="1" l="1"/>
  <c r="R110" i="1" s="1"/>
  <c r="P109" i="1"/>
  <c r="R109" i="1" s="1"/>
  <c r="P108" i="1"/>
  <c r="R108" i="1" s="1"/>
  <c r="J60" i="1"/>
  <c r="M18" i="1" l="1"/>
  <c r="M19" i="1"/>
  <c r="M20" i="1"/>
  <c r="P107" i="1" l="1"/>
  <c r="R107" i="1" s="1"/>
  <c r="P106" i="1"/>
  <c r="R106" i="1" s="1"/>
  <c r="P105" i="1"/>
  <c r="R105" i="1" s="1"/>
  <c r="P104" i="1"/>
  <c r="R104" i="1" s="1"/>
  <c r="P103" i="1"/>
  <c r="R103" i="1" s="1"/>
  <c r="Q95" i="1" l="1"/>
  <c r="I95" i="1"/>
  <c r="I101" i="1" s="1"/>
  <c r="J95" i="1"/>
  <c r="J101" i="1" s="1"/>
  <c r="K95" i="1"/>
  <c r="K101" i="1" s="1"/>
  <c r="L95" i="1"/>
  <c r="L101" i="1" s="1"/>
  <c r="M95" i="1"/>
  <c r="M101" i="1" s="1"/>
  <c r="N95" i="1"/>
  <c r="N101" i="1" s="1"/>
  <c r="O95" i="1"/>
  <c r="O101" i="1" s="1"/>
  <c r="H95" i="1"/>
  <c r="H101" i="1" s="1"/>
  <c r="Q101" i="1" l="1"/>
  <c r="Q96" i="1"/>
  <c r="P102" i="1"/>
  <c r="R102" i="1" s="1"/>
  <c r="J59" i="1" l="1"/>
  <c r="M17" i="1"/>
  <c r="M16" i="1"/>
  <c r="P92" i="1" l="1"/>
  <c r="R92" i="1" s="1"/>
  <c r="P93" i="1"/>
  <c r="R93" i="1" s="1"/>
  <c r="P94" i="1"/>
  <c r="R94" i="1" s="1"/>
  <c r="M15" i="1" l="1"/>
  <c r="M14" i="1"/>
  <c r="J58" i="1"/>
  <c r="J57" i="1"/>
  <c r="P91" i="1" l="1"/>
  <c r="R91" i="1" s="1"/>
  <c r="P90" i="1"/>
  <c r="R90" i="1" s="1"/>
  <c r="P89" i="1"/>
  <c r="R89" i="1" s="1"/>
  <c r="P88" i="1"/>
  <c r="R88" i="1" s="1"/>
  <c r="P87" i="1"/>
  <c r="R87" i="1" s="1"/>
  <c r="P86" i="1"/>
  <c r="R86" i="1" s="1"/>
  <c r="P85" i="1"/>
  <c r="R85" i="1" s="1"/>
  <c r="P84" i="1"/>
  <c r="R84" i="1" s="1"/>
  <c r="M13" i="1" l="1"/>
  <c r="O57" i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X44" i="1" l="1"/>
  <c r="S10" i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P80" i="1" l="1"/>
  <c r="R80" i="1" s="1"/>
  <c r="P81" i="1"/>
  <c r="R81" i="1" s="1"/>
  <c r="P82" i="1"/>
  <c r="R82" i="1" s="1"/>
  <c r="P83" i="1"/>
  <c r="R83" i="1" s="1"/>
  <c r="M12" i="1" l="1"/>
  <c r="P79" i="1"/>
  <c r="M11" i="1"/>
  <c r="M10" i="1"/>
  <c r="R79" i="1" l="1"/>
  <c r="P95" i="1"/>
  <c r="P101" i="1" s="1"/>
  <c r="Q116" i="1"/>
  <c r="Q124" i="1" s="1"/>
  <c r="O116" i="1"/>
  <c r="O124" i="1" s="1"/>
  <c r="N116" i="1"/>
  <c r="N124" i="1" s="1"/>
  <c r="M116" i="1"/>
  <c r="M124" i="1" s="1"/>
  <c r="L116" i="1"/>
  <c r="L124" i="1" s="1"/>
  <c r="K116" i="1"/>
  <c r="K124" i="1" s="1"/>
  <c r="J116" i="1"/>
  <c r="J124" i="1" s="1"/>
  <c r="I116" i="1"/>
  <c r="I124" i="1" s="1"/>
  <c r="H116" i="1"/>
  <c r="H124" i="1" s="1"/>
  <c r="L70" i="1"/>
  <c r="K70" i="1"/>
  <c r="I70" i="1"/>
  <c r="H70" i="1"/>
  <c r="L217" i="1" s="1"/>
  <c r="G70" i="1"/>
  <c r="J70" i="1"/>
  <c r="M70" i="1"/>
  <c r="L135" i="1" l="1"/>
  <c r="L146" i="1" s="1"/>
  <c r="L158" i="1" s="1"/>
  <c r="L164" i="1" s="1"/>
  <c r="L177" i="1" s="1"/>
  <c r="L183" i="1" s="1"/>
  <c r="L197" i="1" s="1"/>
  <c r="H135" i="1"/>
  <c r="Q135" i="1"/>
  <c r="Q146" i="1" s="1"/>
  <c r="Q158" i="1" s="1"/>
  <c r="Q164" i="1" s="1"/>
  <c r="Q177" i="1" s="1"/>
  <c r="Q183" i="1" s="1"/>
  <c r="Q197" i="1" s="1"/>
  <c r="I135" i="1"/>
  <c r="I146" i="1" s="1"/>
  <c r="I158" i="1" s="1"/>
  <c r="I164" i="1" s="1"/>
  <c r="I177" i="1" s="1"/>
  <c r="I183" i="1" s="1"/>
  <c r="I197" i="1" s="1"/>
  <c r="M135" i="1"/>
  <c r="M146" i="1" s="1"/>
  <c r="M158" i="1" s="1"/>
  <c r="M164" i="1" s="1"/>
  <c r="M177" i="1" s="1"/>
  <c r="M183" i="1" s="1"/>
  <c r="M197" i="1" s="1"/>
  <c r="J135" i="1"/>
  <c r="J146" i="1" s="1"/>
  <c r="J158" i="1" s="1"/>
  <c r="J164" i="1" s="1"/>
  <c r="J177" i="1" s="1"/>
  <c r="N135" i="1"/>
  <c r="N146" i="1" s="1"/>
  <c r="N158" i="1" s="1"/>
  <c r="N164" i="1" s="1"/>
  <c r="N177" i="1" s="1"/>
  <c r="N183" i="1" s="1"/>
  <c r="N197" i="1" s="1"/>
  <c r="K135" i="1"/>
  <c r="K146" i="1" s="1"/>
  <c r="K158" i="1" s="1"/>
  <c r="K164" i="1" s="1"/>
  <c r="K177" i="1" s="1"/>
  <c r="K183" i="1" s="1"/>
  <c r="K197" i="1" s="1"/>
  <c r="O135" i="1"/>
  <c r="O146" i="1" s="1"/>
  <c r="O158" i="1" s="1"/>
  <c r="O164" i="1" s="1"/>
  <c r="O177" i="1" s="1"/>
  <c r="O183" i="1" s="1"/>
  <c r="O197" i="1" s="1"/>
  <c r="R95" i="1"/>
  <c r="R101" i="1" s="1"/>
  <c r="L220" i="1"/>
  <c r="O70" i="1"/>
  <c r="J183" i="1" l="1"/>
  <c r="J197" i="1" s="1"/>
  <c r="H146" i="1"/>
  <c r="H158" i="1" s="1"/>
  <c r="H164" i="1" s="1"/>
  <c r="H177" i="1" s="1"/>
  <c r="H183" i="1" s="1"/>
  <c r="H197" i="1" s="1"/>
  <c r="P116" i="1"/>
  <c r="L221" i="1"/>
  <c r="R116" i="1" l="1"/>
  <c r="R124" i="1" s="1"/>
  <c r="P124" i="1"/>
  <c r="P135" i="1" s="1"/>
  <c r="P146" i="1" s="1"/>
  <c r="R135" i="1" l="1"/>
  <c r="R146" i="1" s="1"/>
  <c r="P158" i="1"/>
  <c r="R158" i="1" l="1"/>
  <c r="P164" i="1"/>
  <c r="P177" i="1" s="1"/>
  <c r="R177" i="1" l="1"/>
  <c r="R183" i="1" s="1"/>
  <c r="P183" i="1"/>
  <c r="P197" i="1" s="1"/>
  <c r="R197" i="1" s="1"/>
  <c r="L211" i="1" s="1"/>
  <c r="L225" i="1" s="1"/>
  <c r="R164" i="1"/>
  <c r="M49" i="1"/>
  <c r="L208" i="1" s="1"/>
  <c r="L224" i="1" s="1"/>
  <c r="L213" i="1" l="1"/>
  <c r="M222" i="1" l="1"/>
</calcChain>
</file>

<file path=xl/sharedStrings.xml><?xml version="1.0" encoding="utf-8"?>
<sst xmlns="http://schemas.openxmlformats.org/spreadsheetml/2006/main" count="613" uniqueCount="233">
  <si>
    <t>Date</t>
  </si>
  <si>
    <t>Source</t>
  </si>
  <si>
    <t>Particulars</t>
  </si>
  <si>
    <t>Precept</t>
  </si>
  <si>
    <t>Bank Interest</t>
  </si>
  <si>
    <t>VAT Repayment</t>
  </si>
  <si>
    <t>Rents</t>
  </si>
  <si>
    <t>Donation</t>
  </si>
  <si>
    <t>Other Receipt</t>
  </si>
  <si>
    <t>Total Receipts</t>
  </si>
  <si>
    <t>£</t>
  </si>
  <si>
    <t>Totals c/f</t>
  </si>
  <si>
    <t>OVERTON PARISH COUNCIL - Accounts 2019 - 2020</t>
  </si>
  <si>
    <t>Receipts for Year Ending 31 March 2020</t>
  </si>
  <si>
    <t>Receipts</t>
  </si>
  <si>
    <t>Withdrawals</t>
  </si>
  <si>
    <t>Transfer from Current Account</t>
  </si>
  <si>
    <t>Total Receipt</t>
  </si>
  <si>
    <t>Transfer to Current Account</t>
  </si>
  <si>
    <t>Other Withdrawal</t>
  </si>
  <si>
    <t>Total Withdrawn</t>
  </si>
  <si>
    <t>Balance of Account</t>
  </si>
  <si>
    <t>Totals</t>
  </si>
  <si>
    <t>Business Reserve Account for Year Ending 31 March 2020</t>
  </si>
  <si>
    <t>Chq No.</t>
  </si>
  <si>
    <t>Payee</t>
  </si>
  <si>
    <t>Parks &amp; Open Spaces</t>
  </si>
  <si>
    <t>General Admin</t>
  </si>
  <si>
    <t>Clerk's Salary</t>
  </si>
  <si>
    <t>PAYE Tax</t>
  </si>
  <si>
    <t>S P Toilets</t>
  </si>
  <si>
    <t>Grants &amp; Donations</t>
  </si>
  <si>
    <t>Insurance</t>
  </si>
  <si>
    <t>Other Payments</t>
  </si>
  <si>
    <t>Net Payment</t>
  </si>
  <si>
    <t xml:space="preserve">VAT </t>
  </si>
  <si>
    <t>Total Payment</t>
  </si>
  <si>
    <t>DD</t>
  </si>
  <si>
    <t>Total b/f</t>
  </si>
  <si>
    <t xml:space="preserve">Summary of Accounts                            </t>
  </si>
  <si>
    <t>Total Receipts (Current Account)</t>
  </si>
  <si>
    <t>Plus Transfers from Business Reserve Account</t>
  </si>
  <si>
    <t>Less Total Payments (Current Account)</t>
  </si>
  <si>
    <t>Less Transfer to Business Reserve Accounct</t>
  </si>
  <si>
    <t>Bank Interest received</t>
  </si>
  <si>
    <t>Transfers from Current Account</t>
  </si>
  <si>
    <t xml:space="preserve">Other Receipts </t>
  </si>
  <si>
    <t>Less transfer to Current Accounct</t>
  </si>
  <si>
    <t>Loan repayment</t>
  </si>
  <si>
    <t>B/F</t>
  </si>
  <si>
    <t>Balance on 31/03/2019</t>
  </si>
  <si>
    <t>Current Account Balance b/f  01/04/2019</t>
  </si>
  <si>
    <t>Business Reserve Account Balance b/f 01/04/2019</t>
  </si>
  <si>
    <t>Credit</t>
  </si>
  <si>
    <t>KL Preston, Kersey Meadow</t>
  </si>
  <si>
    <t>Lancaster City Council</t>
  </si>
  <si>
    <t>PWLB</t>
  </si>
  <si>
    <t xml:space="preserve">Overton Bowling Club </t>
  </si>
  <si>
    <t>Credit 100104</t>
  </si>
  <si>
    <t>LALC</t>
  </si>
  <si>
    <t>Annual subs 2019/20</t>
  </si>
  <si>
    <t>Water Plus</t>
  </si>
  <si>
    <t>Water charges</t>
  </si>
  <si>
    <t>Cannon Hygiene Ltd</t>
  </si>
  <si>
    <t>Hire of Sanitary disposal unit</t>
  </si>
  <si>
    <t>G Edwards</t>
  </si>
  <si>
    <t>Internal audit fee</t>
  </si>
  <si>
    <t>Date of Invoice</t>
  </si>
  <si>
    <t>Supplier's VAT Registration Number</t>
  </si>
  <si>
    <t>Brief Description of Supply</t>
  </si>
  <si>
    <t>To whom addressed</t>
  </si>
  <si>
    <t>VAT Paid</t>
  </si>
  <si>
    <t>Hire of sanitary disposal unit</t>
  </si>
  <si>
    <t>Overton Parish Council</t>
  </si>
  <si>
    <t>Total</t>
  </si>
  <si>
    <t>NatWest Bank</t>
  </si>
  <si>
    <t>Interest</t>
  </si>
  <si>
    <t>Interest B R Account</t>
  </si>
  <si>
    <t>Npower</t>
  </si>
  <si>
    <t xml:space="preserve">Electrcity charges </t>
  </si>
  <si>
    <t>768 3624 92</t>
  </si>
  <si>
    <t>Supply of electricity</t>
  </si>
  <si>
    <t>DGS Clarke</t>
  </si>
  <si>
    <t>Clerk's sal &amp;exps April 2019</t>
  </si>
  <si>
    <t>Supply of computer programme</t>
  </si>
  <si>
    <t>PKF Littlejohn LLP</t>
  </si>
  <si>
    <t>Audit fee</t>
  </si>
  <si>
    <t>Audit Fees</t>
  </si>
  <si>
    <t>Supply of Cleansing Materials</t>
  </si>
  <si>
    <t>GB 288 2379 13</t>
  </si>
  <si>
    <t>Supply of cleansing materials</t>
  </si>
  <si>
    <t>Zurich Municipal</t>
  </si>
  <si>
    <t>Insurance premium 2019/20</t>
  </si>
  <si>
    <t>HMRC</t>
  </si>
  <si>
    <t>SPCA</t>
  </si>
  <si>
    <t>Donation PC minutes 13/05/2019</t>
  </si>
  <si>
    <t>Overton Memorial Hall</t>
  </si>
  <si>
    <t>Room Hire</t>
  </si>
  <si>
    <t>KL Preston</t>
  </si>
  <si>
    <t>Clerk's sal &amp;exps May 2019</t>
  </si>
  <si>
    <t>T Jenkinson</t>
  </si>
  <si>
    <t>Supply  of electricty</t>
  </si>
  <si>
    <t xml:space="preserve">Npower </t>
  </si>
  <si>
    <t>Electricity charges</t>
  </si>
  <si>
    <t xml:space="preserve">Totals c/f </t>
  </si>
  <si>
    <t>Clerk's salary  June 2019</t>
  </si>
  <si>
    <t>HM Revenue &amp; Customs</t>
  </si>
  <si>
    <t>WEL Medical Ltd</t>
  </si>
  <si>
    <t>Defibrillator cabinet St Hellens Church</t>
  </si>
  <si>
    <t>Water Plus ltd</t>
  </si>
  <si>
    <t>Water charges SP toilets</t>
  </si>
  <si>
    <t>Jason Booth</t>
  </si>
  <si>
    <t>Grounds Maint</t>
  </si>
  <si>
    <t>Toilet maint contribution</t>
  </si>
  <si>
    <t>Supply of defibrillator cabinet</t>
  </si>
  <si>
    <t>Clerk's salary  July 2019</t>
  </si>
  <si>
    <t>*</t>
  </si>
  <si>
    <t>?</t>
  </si>
  <si>
    <t>887 7502 70</t>
  </si>
  <si>
    <t>Thomas Graham Ltd</t>
  </si>
  <si>
    <t>Cleansing materials SP toilets</t>
  </si>
  <si>
    <t>Morecambe Press Ltd</t>
  </si>
  <si>
    <t>Road safety leaflets</t>
  </si>
  <si>
    <t>Public RoW Scheme payment</t>
  </si>
  <si>
    <t>876 3283 89</t>
  </si>
  <si>
    <t>Annual safety inspection of children's playground</t>
  </si>
  <si>
    <t>153 4331 90</t>
  </si>
  <si>
    <t>Supply of building materials</t>
  </si>
  <si>
    <t>Lancashire County Council</t>
  </si>
  <si>
    <t>VAT Refund payment</t>
  </si>
  <si>
    <t>Supply of road safety signs</t>
  </si>
  <si>
    <t>Supply of road safety display unit</t>
  </si>
  <si>
    <t>Clerk's Salary Aug 2019</t>
  </si>
  <si>
    <t>Cheque Cancelled</t>
  </si>
  <si>
    <t>Builders Supplies (WC) Ltd</t>
  </si>
  <si>
    <t>Supply of plywood</t>
  </si>
  <si>
    <t>09./09/2019</t>
  </si>
  <si>
    <t>Playsafety Ltd</t>
  </si>
  <si>
    <t>Annual playground inspection fee</t>
  </si>
  <si>
    <t>J Dean</t>
  </si>
  <si>
    <t>Reimbursement of expenses. Purchase of road safety signs</t>
  </si>
  <si>
    <t>Npower Business</t>
  </si>
  <si>
    <t>Electricity charges SP Toilets</t>
  </si>
  <si>
    <t>768 3624</t>
  </si>
  <si>
    <t xml:space="preserve">768 3624 92 </t>
  </si>
  <si>
    <t>GB 226 6599 33</t>
  </si>
  <si>
    <t>GB 209 9189 33</t>
  </si>
  <si>
    <t>Totals b/f</t>
  </si>
  <si>
    <t>Receipts for year ending 31 March 2020</t>
  </si>
  <si>
    <t>Less Cheque 1323  unpresented at 01/04/2019</t>
  </si>
  <si>
    <t>Loan Repayment</t>
  </si>
  <si>
    <t>Clerk's salary &amp; exps Sept 2019</t>
  </si>
  <si>
    <t>TW Jenkinson</t>
  </si>
  <si>
    <t>Internal Audit Fee</t>
  </si>
  <si>
    <t>AGAR Audit fee</t>
  </si>
  <si>
    <t>Water Plus Limited</t>
  </si>
  <si>
    <t>Water charges SP Toilets</t>
  </si>
  <si>
    <t>GB 440 4982 50</t>
  </si>
  <si>
    <t>Current Account Balance on 31/03/2020</t>
  </si>
  <si>
    <t xml:space="preserve">Business Reserve Account Balance on 31/03/2020  </t>
  </si>
  <si>
    <t>Total of Balances at 31/03/2020</t>
  </si>
  <si>
    <t>GB 657 9451 88</t>
  </si>
  <si>
    <t>Dr Jaci Dean</t>
  </si>
  <si>
    <t>GB 827 6397 88</t>
  </si>
  <si>
    <t>Supply of defibrillator pads</t>
  </si>
  <si>
    <t>Electcity charges SP toilets</t>
  </si>
  <si>
    <t>Reimbursement of exps. Purchase of road safety signs</t>
  </si>
  <si>
    <t>GB 155 7279 39</t>
  </si>
  <si>
    <t>Charge for uncontested election 02/05/2019</t>
  </si>
  <si>
    <t>GB 304 1605 52</t>
  </si>
  <si>
    <t xml:space="preserve"> Overton Parish Council  VAT Refund  Claim  01/04/20189 to 31 /03/2020 </t>
  </si>
  <si>
    <t>KL Preston Kersey Meadow</t>
  </si>
  <si>
    <t>Interest BR Account</t>
  </si>
  <si>
    <t>Plus unbanked cash and receipts</t>
  </si>
  <si>
    <t>Overton Bowling Club</t>
  </si>
  <si>
    <t>Bowling Green Insurance</t>
  </si>
  <si>
    <t>Clerk's Sal &amp; exps Oct 2019</t>
  </si>
  <si>
    <t>PAYE TAX</t>
  </si>
  <si>
    <t>Charge for uncontested election</t>
  </si>
  <si>
    <t>Clerk's Sal &amp; exps Nov 2019</t>
  </si>
  <si>
    <t>Thomas Grayham &amp; Sons Ltd</t>
  </si>
  <si>
    <t>North West Air Ambulance Charity</t>
  </si>
  <si>
    <t>Donation. PC minutes 10/12/07</t>
  </si>
  <si>
    <t>Donation. PC minutes 09/12/2019</t>
  </si>
  <si>
    <t>David Clarke  Overton Parish Council</t>
  </si>
  <si>
    <t>Water Plus Ltd</t>
  </si>
  <si>
    <t>County Durham Community Foundation</t>
  </si>
  <si>
    <t>Grant for fencing at Trailhlome Wood</t>
  </si>
  <si>
    <t>31/12/201</t>
  </si>
  <si>
    <t>Clerk's Salary Dec 2019</t>
  </si>
  <si>
    <t>Grounds maint 2019</t>
  </si>
  <si>
    <t>Electricity Charges SP Toilets</t>
  </si>
  <si>
    <t>Grounds Maintenance 2019</t>
  </si>
  <si>
    <t>02/02/202</t>
  </si>
  <si>
    <t>Clerk's Salary Jan 2020</t>
  </si>
  <si>
    <t>10/02/2020/</t>
  </si>
  <si>
    <t>Overton Emergency Plan</t>
  </si>
  <si>
    <t>Reimbursement of Insurance Premium 2020</t>
  </si>
  <si>
    <t>Alpha Engraving Ltd</t>
  </si>
  <si>
    <t>Dennis Barnfield Ltd</t>
  </si>
  <si>
    <t>Builders Supplies (West Coast) Ltd</t>
  </si>
  <si>
    <t>Supply of 2 batches of Post Mix concrete</t>
  </si>
  <si>
    <t>Glasdon UK Ltd</t>
  </si>
  <si>
    <t>Supply of 2 Picnic tables</t>
  </si>
  <si>
    <t>312 3685 578</t>
  </si>
  <si>
    <t>Supply and installation of 2 tidal warning signs and posts</t>
  </si>
  <si>
    <t>GB 156 2424 75</t>
  </si>
  <si>
    <t>Servicing mowing machine</t>
  </si>
  <si>
    <t>Supply of Post Mix Concrete</t>
  </si>
  <si>
    <t xml:space="preserve">153 4331 90 </t>
  </si>
  <si>
    <t>Further supply of Post Mix Concrete</t>
  </si>
  <si>
    <t>GB 155 8470 44</t>
  </si>
  <si>
    <t>Supply of picnic tables</t>
  </si>
  <si>
    <t>Clerk's Salary Feb 2021</t>
  </si>
  <si>
    <t>459 3777 92</t>
  </si>
  <si>
    <t>Hire of JCB</t>
  </si>
  <si>
    <t>JCB Digger hire</t>
  </si>
  <si>
    <t>Bargh Contractors</t>
  </si>
  <si>
    <t>Total Inc</t>
  </si>
  <si>
    <t>Total Exp</t>
  </si>
  <si>
    <t>Supply of ironmongery</t>
  </si>
  <si>
    <t>Cash Sale</t>
  </si>
  <si>
    <t>Payments for the year ending 31 March 2020    Sheet 1</t>
  </si>
  <si>
    <t>Payments for the year ending 31 March 2020    Sheet 2</t>
  </si>
  <si>
    <t>Payments for the year ending 31 March 2020   Sheet 3</t>
  </si>
  <si>
    <t>Payments for the year ending 31 March 2020    Sheet 4</t>
  </si>
  <si>
    <t>Payments for the year ending 31 March 2020  Sheet 5</t>
  </si>
  <si>
    <t>Payments for the year ending 31 March 2020   Sheet 6</t>
  </si>
  <si>
    <t>Servicing PC Mower</t>
  </si>
  <si>
    <t>Supply &amp; installation of tidalwarning signs</t>
  </si>
  <si>
    <t>Room Hire 2021</t>
  </si>
  <si>
    <t>Water Charges SP Toilets</t>
  </si>
  <si>
    <t>Thomas Graham &amp; Sons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</si>
</sst>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dd/mm/yy;@"/>
    <numFmt numFmtId="166" formatCode="0.00;[Red]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2" fillId="0" borderId="12" xfId="0" applyNumberFormat="1" applyFont="1" applyBorder="1"/>
    <xf numFmtId="0" fontId="2" fillId="0" borderId="13" xfId="0" applyFont="1" applyBorder="1" applyAlignment="1">
      <alignment horizontal="center" wrapText="1"/>
    </xf>
    <xf numFmtId="4" fontId="2" fillId="0" borderId="13" xfId="0" applyNumberFormat="1" applyFont="1" applyBorder="1"/>
    <xf numFmtId="4" fontId="2" fillId="0" borderId="14" xfId="0" applyNumberFormat="1" applyFont="1" applyBorder="1"/>
    <xf numFmtId="14" fontId="2" fillId="0" borderId="15" xfId="0" applyNumberFormat="1" applyFont="1" applyBorder="1"/>
    <xf numFmtId="0" fontId="2" fillId="0" borderId="16" xfId="0" applyFont="1" applyBorder="1" applyAlignment="1">
      <alignment horizontal="center" wrapText="1"/>
    </xf>
    <xf numFmtId="4" fontId="2" fillId="0" borderId="16" xfId="0" applyNumberFormat="1" applyFont="1" applyBorder="1"/>
    <xf numFmtId="4" fontId="2" fillId="0" borderId="17" xfId="0" applyNumberFormat="1" applyFont="1" applyBorder="1"/>
    <xf numFmtId="0" fontId="2" fillId="0" borderId="16" xfId="0" applyFont="1" applyFill="1" applyBorder="1" applyAlignment="1">
      <alignment horizontal="center" wrapText="1"/>
    </xf>
    <xf numFmtId="4" fontId="0" fillId="0" borderId="0" xfId="0" applyNumberFormat="1" applyBorder="1"/>
    <xf numFmtId="4" fontId="2" fillId="0" borderId="0" xfId="0" applyNumberFormat="1" applyFont="1" applyBorder="1"/>
    <xf numFmtId="0" fontId="2" fillId="0" borderId="16" xfId="0" applyFont="1" applyBorder="1" applyAlignment="1">
      <alignment wrapText="1"/>
    </xf>
    <xf numFmtId="14" fontId="2" fillId="0" borderId="18" xfId="0" applyNumberFormat="1" applyFont="1" applyBorder="1"/>
    <xf numFmtId="0" fontId="2" fillId="0" borderId="19" xfId="0" applyFont="1" applyBorder="1" applyAlignment="1">
      <alignment wrapText="1"/>
    </xf>
    <xf numFmtId="4" fontId="2" fillId="0" borderId="19" xfId="0" applyNumberFormat="1" applyFont="1" applyBorder="1"/>
    <xf numFmtId="164" fontId="2" fillId="0" borderId="19" xfId="0" applyNumberFormat="1" applyFont="1" applyBorder="1"/>
    <xf numFmtId="0" fontId="2" fillId="0" borderId="19" xfId="0" applyFont="1" applyBorder="1" applyAlignment="1">
      <alignment horizontal="center" wrapText="1"/>
    </xf>
    <xf numFmtId="2" fontId="2" fillId="0" borderId="19" xfId="0" applyNumberFormat="1" applyFont="1" applyBorder="1"/>
    <xf numFmtId="2" fontId="2" fillId="0" borderId="19" xfId="0" applyNumberFormat="1" applyFont="1" applyBorder="1" applyAlignment="1">
      <alignment horizontal="right"/>
    </xf>
    <xf numFmtId="14" fontId="2" fillId="0" borderId="18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21" xfId="0" applyFont="1" applyBorder="1"/>
    <xf numFmtId="0" fontId="3" fillId="0" borderId="6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3" xfId="0" applyFont="1" applyBorder="1" applyAlignment="1">
      <alignment wrapText="1"/>
    </xf>
    <xf numFmtId="4" fontId="2" fillId="0" borderId="13" xfId="0" applyNumberFormat="1" applyFont="1" applyBorder="1" applyAlignment="1">
      <alignment wrapText="1"/>
    </xf>
    <xf numFmtId="4" fontId="2" fillId="0" borderId="25" xfId="0" applyNumberFormat="1" applyFont="1" applyBorder="1"/>
    <xf numFmtId="4" fontId="2" fillId="0" borderId="26" xfId="0" applyNumberFormat="1" applyFont="1" applyBorder="1"/>
    <xf numFmtId="4" fontId="2" fillId="0" borderId="27" xfId="0" applyNumberFormat="1" applyFont="1" applyBorder="1"/>
    <xf numFmtId="4" fontId="2" fillId="0" borderId="16" xfId="0" applyNumberFormat="1" applyFont="1" applyBorder="1" applyAlignment="1">
      <alignment wrapText="1"/>
    </xf>
    <xf numFmtId="4" fontId="2" fillId="0" borderId="28" xfId="0" applyNumberFormat="1" applyFont="1" applyBorder="1"/>
    <xf numFmtId="4" fontId="0" fillId="0" borderId="0" xfId="0" applyNumberFormat="1"/>
    <xf numFmtId="4" fontId="2" fillId="0" borderId="0" xfId="0" applyNumberFormat="1" applyFont="1"/>
    <xf numFmtId="4" fontId="2" fillId="0" borderId="16" xfId="0" applyNumberFormat="1" applyFont="1" applyBorder="1" applyAlignment="1">
      <alignment horizontal="right"/>
    </xf>
    <xf numFmtId="0" fontId="2" fillId="0" borderId="15" xfId="0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wrapText="1"/>
    </xf>
    <xf numFmtId="4" fontId="2" fillId="0" borderId="30" xfId="0" applyNumberFormat="1" applyFont="1" applyBorder="1"/>
    <xf numFmtId="4" fontId="2" fillId="0" borderId="31" xfId="0" applyNumberFormat="1" applyFont="1" applyBorder="1"/>
    <xf numFmtId="4" fontId="2" fillId="0" borderId="32" xfId="0" applyNumberFormat="1" applyFont="1" applyBorder="1"/>
    <xf numFmtId="0" fontId="4" fillId="0" borderId="33" xfId="0" applyFont="1" applyBorder="1"/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2" fontId="2" fillId="0" borderId="16" xfId="0" applyNumberFormat="1" applyFont="1" applyBorder="1"/>
    <xf numFmtId="2" fontId="2" fillId="0" borderId="17" xfId="0" applyNumberFormat="1" applyFont="1" applyBorder="1"/>
    <xf numFmtId="14" fontId="2" fillId="0" borderId="15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14" fontId="2" fillId="0" borderId="29" xfId="0" applyNumberFormat="1" applyFont="1" applyBorder="1"/>
    <xf numFmtId="0" fontId="2" fillId="0" borderId="30" xfId="0" applyFont="1" applyBorder="1"/>
    <xf numFmtId="2" fontId="2" fillId="0" borderId="30" xfId="0" applyNumberFormat="1" applyFont="1" applyBorder="1"/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4" fontId="0" fillId="0" borderId="25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4" fontId="2" fillId="0" borderId="34" xfId="0" applyNumberFormat="1" applyFont="1" applyBorder="1"/>
    <xf numFmtId="4" fontId="2" fillId="0" borderId="35" xfId="0" applyNumberFormat="1" applyFont="1" applyBorder="1"/>
    <xf numFmtId="0" fontId="2" fillId="2" borderId="16" xfId="0" applyFont="1" applyFill="1" applyBorder="1" applyAlignment="1">
      <alignment wrapText="1"/>
    </xf>
    <xf numFmtId="0" fontId="2" fillId="2" borderId="35" xfId="0" applyFont="1" applyFill="1" applyBorder="1" applyAlignment="1">
      <alignment horizontal="center"/>
    </xf>
    <xf numFmtId="14" fontId="2" fillId="2" borderId="15" xfId="0" applyNumberFormat="1" applyFont="1" applyFill="1" applyBorder="1"/>
    <xf numFmtId="0" fontId="2" fillId="2" borderId="16" xfId="0" applyFont="1" applyFill="1" applyBorder="1" applyAlignment="1">
      <alignment horizontal="center" wrapText="1"/>
    </xf>
    <xf numFmtId="4" fontId="2" fillId="2" borderId="16" xfId="0" applyNumberFormat="1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wrapText="1"/>
    </xf>
    <xf numFmtId="0" fontId="0" fillId="0" borderId="16" xfId="0" applyBorder="1"/>
    <xf numFmtId="0" fontId="5" fillId="0" borderId="0" xfId="0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7" fillId="0" borderId="0" xfId="0" applyNumberFormat="1" applyFont="1"/>
    <xf numFmtId="4" fontId="5" fillId="0" borderId="0" xfId="0" applyNumberFormat="1" applyFont="1"/>
    <xf numFmtId="0" fontId="6" fillId="0" borderId="0" xfId="0" applyFont="1"/>
    <xf numFmtId="0" fontId="2" fillId="0" borderId="0" xfId="0" applyFont="1"/>
    <xf numFmtId="4" fontId="6" fillId="0" borderId="0" xfId="1" applyNumberFormat="1" applyFont="1"/>
    <xf numFmtId="0" fontId="3" fillId="0" borderId="0" xfId="0" applyFont="1"/>
    <xf numFmtId="4" fontId="3" fillId="0" borderId="0" xfId="0" applyNumberFormat="1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0" fillId="0" borderId="0" xfId="0" applyNumberFormat="1"/>
    <xf numFmtId="0" fontId="8" fillId="0" borderId="33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14" xfId="0" applyNumberFormat="1" applyFill="1" applyBorder="1" applyAlignment="1">
      <alignment horizontal="right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2" fontId="0" fillId="2" borderId="17" xfId="0" applyNumberFormat="1" applyFill="1" applyBorder="1" applyAlignment="1">
      <alignment horizontal="right"/>
    </xf>
    <xf numFmtId="14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right"/>
    </xf>
    <xf numFmtId="0" fontId="0" fillId="2" borderId="17" xfId="0" applyFill="1" applyBorder="1"/>
    <xf numFmtId="0" fontId="0" fillId="0" borderId="17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2" fontId="0" fillId="0" borderId="32" xfId="0" applyNumberFormat="1" applyBorder="1" applyAlignment="1">
      <alignment horizontal="right"/>
    </xf>
    <xf numFmtId="0" fontId="0" fillId="0" borderId="13" xfId="0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4" fontId="2" fillId="0" borderId="40" xfId="0" applyNumberFormat="1" applyFont="1" applyBorder="1"/>
    <xf numFmtId="0" fontId="2" fillId="2" borderId="30" xfId="0" applyFont="1" applyFill="1" applyBorder="1" applyAlignment="1">
      <alignment horizontal="center"/>
    </xf>
    <xf numFmtId="14" fontId="2" fillId="0" borderId="34" xfId="0" applyNumberFormat="1" applyFont="1" applyBorder="1"/>
    <xf numFmtId="0" fontId="2" fillId="2" borderId="13" xfId="0" applyFont="1" applyFill="1" applyBorder="1" applyAlignment="1">
      <alignment horizontal="center"/>
    </xf>
    <xf numFmtId="2" fontId="2" fillId="0" borderId="13" xfId="0" applyNumberFormat="1" applyFont="1" applyBorder="1"/>
    <xf numFmtId="2" fontId="2" fillId="0" borderId="26" xfId="0" applyNumberFormat="1" applyFont="1" applyBorder="1"/>
    <xf numFmtId="14" fontId="2" fillId="0" borderId="41" xfId="0" applyNumberFormat="1" applyFont="1" applyBorder="1"/>
    <xf numFmtId="2" fontId="2" fillId="0" borderId="28" xfId="0" applyNumberFormat="1" applyFont="1" applyBorder="1"/>
    <xf numFmtId="2" fontId="0" fillId="0" borderId="0" xfId="0" applyNumberFormat="1"/>
    <xf numFmtId="4" fontId="9" fillId="0" borderId="0" xfId="0" applyNumberFormat="1" applyFont="1"/>
    <xf numFmtId="14" fontId="0" fillId="0" borderId="0" xfId="0" applyNumberFormat="1"/>
    <xf numFmtId="14" fontId="0" fillId="2" borderId="18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center" wrapText="1"/>
    </xf>
    <xf numFmtId="2" fontId="0" fillId="2" borderId="42" xfId="0" applyNumberFormat="1" applyFill="1" applyBorder="1" applyAlignment="1">
      <alignment horizontal="right"/>
    </xf>
    <xf numFmtId="14" fontId="0" fillId="0" borderId="43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4" xfId="0" applyBorder="1" applyAlignment="1">
      <alignment horizontal="center" wrapText="1"/>
    </xf>
    <xf numFmtId="2" fontId="0" fillId="0" borderId="40" xfId="0" applyNumberFormat="1" applyBorder="1" applyAlignment="1">
      <alignment horizontal="right"/>
    </xf>
    <xf numFmtId="0" fontId="0" fillId="0" borderId="45" xfId="0" applyBorder="1" applyAlignment="1">
      <alignment horizontal="center"/>
    </xf>
    <xf numFmtId="4" fontId="2" fillId="0" borderId="42" xfId="0" applyNumberFormat="1" applyFont="1" applyBorder="1"/>
    <xf numFmtId="0" fontId="2" fillId="0" borderId="35" xfId="0" applyFont="1" applyBorder="1" applyAlignment="1">
      <alignment horizontal="center" wrapText="1"/>
    </xf>
    <xf numFmtId="0" fontId="2" fillId="0" borderId="35" xfId="0" applyFont="1" applyBorder="1" applyAlignment="1">
      <alignment wrapText="1"/>
    </xf>
    <xf numFmtId="2" fontId="2" fillId="0" borderId="35" xfId="0" applyNumberFormat="1" applyFont="1" applyBorder="1"/>
    <xf numFmtId="2" fontId="2" fillId="0" borderId="5" xfId="0" applyNumberFormat="1" applyFont="1" applyBorder="1"/>
    <xf numFmtId="14" fontId="2" fillId="0" borderId="47" xfId="0" applyNumberFormat="1" applyFont="1" applyBorder="1"/>
    <xf numFmtId="0" fontId="2" fillId="0" borderId="30" xfId="0" applyFont="1" applyBorder="1" applyAlignment="1">
      <alignment horizontal="center" wrapText="1"/>
    </xf>
    <xf numFmtId="2" fontId="4" fillId="0" borderId="0" xfId="0" applyNumberFormat="1" applyFont="1"/>
    <xf numFmtId="14" fontId="2" fillId="2" borderId="20" xfId="0" applyNumberFormat="1" applyFont="1" applyFill="1" applyBorder="1"/>
    <xf numFmtId="0" fontId="2" fillId="2" borderId="21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" fontId="2" fillId="0" borderId="21" xfId="0" applyNumberFormat="1" applyFont="1" applyBorder="1"/>
    <xf numFmtId="4" fontId="2" fillId="0" borderId="22" xfId="0" applyNumberFormat="1" applyFont="1" applyBorder="1"/>
    <xf numFmtId="14" fontId="2" fillId="2" borderId="13" xfId="0" applyNumberFormat="1" applyFont="1" applyFill="1" applyBorder="1"/>
    <xf numFmtId="14" fontId="2" fillId="0" borderId="16" xfId="0" applyNumberFormat="1" applyFont="1" applyBorder="1"/>
    <xf numFmtId="14" fontId="0" fillId="0" borderId="15" xfId="0" applyNumberFormat="1" applyBorder="1" applyAlignment="1">
      <alignment horizontal="center" wrapText="1"/>
    </xf>
    <xf numFmtId="14" fontId="0" fillId="2" borderId="15" xfId="0" applyNumberFormat="1" applyFill="1" applyBorder="1" applyAlignment="1">
      <alignment horizontal="center" wrapText="1"/>
    </xf>
    <xf numFmtId="2" fontId="2" fillId="0" borderId="21" xfId="0" applyNumberFormat="1" applyFont="1" applyBorder="1"/>
    <xf numFmtId="14" fontId="2" fillId="2" borderId="20" xfId="0" applyNumberFormat="1" applyFont="1" applyFill="1" applyBorder="1" applyAlignment="1">
      <alignment horizontal="center"/>
    </xf>
    <xf numFmtId="14" fontId="2" fillId="0" borderId="48" xfId="0" applyNumberFormat="1" applyFont="1" applyBorder="1"/>
    <xf numFmtId="14" fontId="2" fillId="0" borderId="13" xfId="0" applyNumberFormat="1" applyFont="1" applyBorder="1" applyAlignment="1">
      <alignment horizontal="center"/>
    </xf>
    <xf numFmtId="14" fontId="2" fillId="2" borderId="18" xfId="0" applyNumberFormat="1" applyFont="1" applyFill="1" applyBorder="1"/>
    <xf numFmtId="14" fontId="4" fillId="0" borderId="0" xfId="0" applyNumberFormat="1" applyFont="1"/>
    <xf numFmtId="4" fontId="0" fillId="0" borderId="21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11" fillId="0" borderId="0" xfId="0" applyFont="1"/>
    <xf numFmtId="14" fontId="2" fillId="0" borderId="46" xfId="0" applyNumberFormat="1" applyFont="1" applyBorder="1" applyAlignment="1">
      <alignment horizontal="center"/>
    </xf>
    <xf numFmtId="0" fontId="0" fillId="0" borderId="35" xfId="0" applyFill="1" applyBorder="1" applyAlignment="1">
      <alignment horizontal="center" wrapText="1"/>
    </xf>
    <xf numFmtId="2" fontId="2" fillId="0" borderId="14" xfId="0" applyNumberFormat="1" applyFont="1" applyBorder="1"/>
    <xf numFmtId="0" fontId="12" fillId="0" borderId="0" xfId="0" applyFont="1"/>
    <xf numFmtId="14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29" xfId="0" applyFont="1" applyBorder="1"/>
    <xf numFmtId="0" fontId="0" fillId="0" borderId="30" xfId="0" applyBorder="1"/>
    <xf numFmtId="2" fontId="2" fillId="0" borderId="32" xfId="0" applyNumberFormat="1" applyFont="1" applyBorder="1"/>
    <xf numFmtId="14" fontId="2" fillId="0" borderId="4" xfId="0" applyNumberFormat="1" applyFont="1" applyBorder="1"/>
    <xf numFmtId="0" fontId="2" fillId="0" borderId="5" xfId="0" applyFont="1" applyBorder="1" applyAlignment="1">
      <alignment horizontal="center" wrapText="1"/>
    </xf>
    <xf numFmtId="4" fontId="2" fillId="0" borderId="6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166" fontId="2" fillId="0" borderId="16" xfId="0" applyNumberFormat="1" applyFont="1" applyBorder="1"/>
    <xf numFmtId="166" fontId="2" fillId="0" borderId="17" xfId="0" applyNumberFormat="1" applyFont="1" applyBorder="1"/>
    <xf numFmtId="0" fontId="2" fillId="0" borderId="15" xfId="0" applyFont="1" applyBorder="1" applyAlignment="1">
      <alignment horizontal="right"/>
    </xf>
    <xf numFmtId="0" fontId="2" fillId="0" borderId="30" xfId="0" applyFont="1" applyBorder="1" applyAlignment="1">
      <alignment horizontal="center"/>
    </xf>
    <xf numFmtId="14" fontId="10" fillId="0" borderId="15" xfId="0" applyNumberFormat="1" applyFont="1" applyBorder="1"/>
    <xf numFmtId="166" fontId="2" fillId="0" borderId="16" xfId="0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" fontId="13" fillId="0" borderId="0" xfId="0" applyNumberFormat="1" applyFont="1"/>
    <xf numFmtId="4" fontId="2" fillId="0" borderId="49" xfId="0" applyNumberFormat="1" applyFont="1" applyBorder="1"/>
    <xf numFmtId="0" fontId="0" fillId="0" borderId="5" xfId="0" applyBorder="1" applyAlignment="1">
      <alignment horizontal="center"/>
    </xf>
    <xf numFmtId="0" fontId="2" fillId="0" borderId="44" xfId="0" applyFont="1" applyBorder="1"/>
    <xf numFmtId="0" fontId="2" fillId="0" borderId="44" xfId="0" applyFont="1" applyBorder="1" applyAlignment="1">
      <alignment wrapText="1"/>
    </xf>
    <xf numFmtId="4" fontId="2" fillId="0" borderId="44" xfId="0" applyNumberFormat="1" applyFont="1" applyBorder="1"/>
    <xf numFmtId="14" fontId="2" fillId="0" borderId="43" xfId="0" applyNumberFormat="1" applyFont="1" applyBorder="1"/>
    <xf numFmtId="0" fontId="2" fillId="0" borderId="44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14" fontId="0" fillId="2" borderId="12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AA226"/>
  <sheetViews>
    <sheetView tabSelected="1" topLeftCell="A200" workbookViewId="0">
      <selection activeCell="V226" sqref="V225:V226"/>
    </sheetView>
  </sheetViews>
  <sheetFormatPr defaultRowHeight="14.4" x14ac:dyDescent="0.3"/>
  <cols>
    <col min="2" max="2" width="9.6640625" bestFit="1" customWidth="1"/>
    <col min="4" max="4" width="8.77734375" customWidth="1"/>
    <col min="5" max="5" width="7.77734375" customWidth="1"/>
    <col min="9" max="9" width="9.33203125" customWidth="1"/>
    <col min="10" max="12" width="8.77734375" customWidth="1"/>
    <col min="13" max="13" width="8.6640625" customWidth="1"/>
    <col min="17" max="17" width="7.33203125" customWidth="1"/>
    <col min="19" max="19" width="10.5546875" bestFit="1" customWidth="1"/>
    <col min="20" max="20" width="10.5546875" customWidth="1"/>
    <col min="21" max="21" width="13.77734375" customWidth="1"/>
    <col min="22" max="22" width="24.6640625" bestFit="1" customWidth="1"/>
    <col min="23" max="23" width="19.6640625" bestFit="1" customWidth="1"/>
    <col min="26" max="27" width="10.5546875" bestFit="1" customWidth="1"/>
  </cols>
  <sheetData>
    <row r="6" spans="4:27" x14ac:dyDescent="0.3">
      <c r="D6" s="1"/>
      <c r="E6" s="2" t="s">
        <v>12</v>
      </c>
      <c r="F6" s="2"/>
      <c r="G6" s="2"/>
      <c r="H6" s="2"/>
      <c r="I6" s="2"/>
      <c r="J6" s="2"/>
      <c r="K6" s="2"/>
      <c r="L6" s="2"/>
      <c r="M6" s="3"/>
      <c r="T6" s="4"/>
      <c r="U6" s="5" t="s">
        <v>170</v>
      </c>
      <c r="V6" s="5"/>
      <c r="W6" s="5"/>
      <c r="X6" s="6"/>
    </row>
    <row r="7" spans="4:27" ht="78" x14ac:dyDescent="0.3">
      <c r="D7" s="4"/>
      <c r="E7" s="5"/>
      <c r="F7" s="5" t="s">
        <v>13</v>
      </c>
      <c r="G7" s="5"/>
      <c r="H7" s="5"/>
      <c r="I7" s="5"/>
      <c r="J7" s="5"/>
      <c r="K7" s="5"/>
      <c r="L7" s="5"/>
      <c r="M7" s="6"/>
      <c r="T7" s="112" t="s">
        <v>67</v>
      </c>
      <c r="U7" s="112" t="s">
        <v>68</v>
      </c>
      <c r="V7" s="112" t="s">
        <v>69</v>
      </c>
      <c r="W7" s="112" t="s">
        <v>70</v>
      </c>
      <c r="X7" s="112" t="s">
        <v>71</v>
      </c>
    </row>
    <row r="8" spans="4:27" ht="21.6" x14ac:dyDescent="0.3">
      <c r="D8" s="7" t="s">
        <v>0</v>
      </c>
      <c r="E8" s="8" t="s">
        <v>1</v>
      </c>
      <c r="F8" s="8" t="s">
        <v>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9" t="s">
        <v>9</v>
      </c>
      <c r="T8" s="113"/>
      <c r="U8" s="114"/>
      <c r="V8" s="115"/>
      <c r="W8" s="153"/>
      <c r="X8" s="116" t="s">
        <v>10</v>
      </c>
    </row>
    <row r="9" spans="4:27" ht="28.8" x14ac:dyDescent="0.3">
      <c r="D9" s="10"/>
      <c r="E9" s="11"/>
      <c r="F9" s="11"/>
      <c r="G9" s="12" t="s">
        <v>10</v>
      </c>
      <c r="H9" s="12" t="s">
        <v>10</v>
      </c>
      <c r="I9" s="12" t="s">
        <v>10</v>
      </c>
      <c r="J9" s="12" t="s">
        <v>10</v>
      </c>
      <c r="K9" s="12" t="s">
        <v>10</v>
      </c>
      <c r="L9" s="12" t="s">
        <v>10</v>
      </c>
      <c r="M9" s="13" t="s">
        <v>10</v>
      </c>
      <c r="S9">
        <v>1</v>
      </c>
      <c r="T9" s="218">
        <v>43335</v>
      </c>
      <c r="U9" s="117" t="s">
        <v>118</v>
      </c>
      <c r="V9" s="130" t="s">
        <v>114</v>
      </c>
      <c r="W9" s="150" t="s">
        <v>73</v>
      </c>
      <c r="X9" s="119">
        <v>100.99</v>
      </c>
      <c r="AA9" s="144"/>
    </row>
    <row r="10" spans="4:27" ht="31.8" x14ac:dyDescent="0.3">
      <c r="D10" s="14">
        <v>43564</v>
      </c>
      <c r="E10" s="15" t="s">
        <v>53</v>
      </c>
      <c r="F10" s="15" t="s">
        <v>54</v>
      </c>
      <c r="G10" s="16"/>
      <c r="H10" s="16"/>
      <c r="I10" s="16"/>
      <c r="J10" s="16">
        <v>100</v>
      </c>
      <c r="K10" s="16"/>
      <c r="L10" s="16"/>
      <c r="M10" s="17">
        <f t="shared" ref="M10:M26" si="0">SUM(G10:L10)</f>
        <v>100</v>
      </c>
      <c r="N10" s="216"/>
      <c r="S10">
        <f>S9+1</f>
        <v>2</v>
      </c>
      <c r="T10" s="120">
        <v>43556</v>
      </c>
      <c r="U10" s="121" t="s">
        <v>146</v>
      </c>
      <c r="V10" s="151" t="s">
        <v>72</v>
      </c>
      <c r="W10" s="118" t="s">
        <v>73</v>
      </c>
      <c r="X10" s="122">
        <v>3.22</v>
      </c>
    </row>
    <row r="11" spans="4:27" ht="28.8" x14ac:dyDescent="0.3">
      <c r="D11" s="18">
        <v>43564</v>
      </c>
      <c r="E11" s="19" t="s">
        <v>53</v>
      </c>
      <c r="F11" s="19" t="s">
        <v>55</v>
      </c>
      <c r="G11" s="20">
        <v>10192</v>
      </c>
      <c r="H11" s="20"/>
      <c r="I11" s="20"/>
      <c r="J11" s="20"/>
      <c r="K11" s="20"/>
      <c r="L11" s="20"/>
      <c r="M11" s="21">
        <f t="shared" si="0"/>
        <v>10192</v>
      </c>
      <c r="N11" s="216"/>
      <c r="S11">
        <f>S10+1</f>
        <v>3</v>
      </c>
      <c r="T11" s="120">
        <v>43563</v>
      </c>
      <c r="U11" s="121" t="s">
        <v>145</v>
      </c>
      <c r="V11" s="131" t="s">
        <v>84</v>
      </c>
      <c r="W11" s="118" t="s">
        <v>73</v>
      </c>
      <c r="X11" s="122">
        <v>19.829999999999998</v>
      </c>
    </row>
    <row r="12" spans="4:27" ht="21.6" x14ac:dyDescent="0.3">
      <c r="D12" s="18">
        <v>43565</v>
      </c>
      <c r="E12" s="19" t="s">
        <v>58</v>
      </c>
      <c r="F12" s="22" t="s">
        <v>57</v>
      </c>
      <c r="G12" s="23"/>
      <c r="H12" s="20"/>
      <c r="I12" s="20"/>
      <c r="J12" s="20">
        <v>700</v>
      </c>
      <c r="K12" s="20"/>
      <c r="L12" s="20"/>
      <c r="M12" s="21">
        <f t="shared" si="0"/>
        <v>700</v>
      </c>
      <c r="N12" s="216"/>
      <c r="S12">
        <f t="shared" ref="S12:S40" si="1">S11+1</f>
        <v>4</v>
      </c>
      <c r="T12" s="123">
        <v>43566</v>
      </c>
      <c r="U12" s="118" t="s">
        <v>80</v>
      </c>
      <c r="V12" s="131" t="s">
        <v>81</v>
      </c>
      <c r="W12" s="118" t="s">
        <v>73</v>
      </c>
      <c r="X12" s="124">
        <v>3.02</v>
      </c>
    </row>
    <row r="13" spans="4:27" ht="21.6" x14ac:dyDescent="0.3">
      <c r="D13" s="18">
        <v>43585</v>
      </c>
      <c r="E13" s="19" t="s">
        <v>75</v>
      </c>
      <c r="F13" s="19" t="s">
        <v>77</v>
      </c>
      <c r="G13" s="20"/>
      <c r="H13" s="20">
        <v>0.48</v>
      </c>
      <c r="I13" s="20"/>
      <c r="J13" s="20"/>
      <c r="K13" s="20"/>
      <c r="L13" s="24"/>
      <c r="M13" s="134">
        <f t="shared" si="0"/>
        <v>0.48</v>
      </c>
      <c r="N13" s="216"/>
      <c r="S13">
        <f t="shared" si="1"/>
        <v>5</v>
      </c>
      <c r="T13" s="123">
        <v>43579</v>
      </c>
      <c r="U13" s="118" t="s">
        <v>157</v>
      </c>
      <c r="V13" s="131" t="s">
        <v>87</v>
      </c>
      <c r="W13" s="118" t="s">
        <v>73</v>
      </c>
      <c r="X13" s="124">
        <v>96</v>
      </c>
    </row>
    <row r="14" spans="4:27" ht="31.8" x14ac:dyDescent="0.3">
      <c r="D14" s="18">
        <v>43594</v>
      </c>
      <c r="E14" s="19" t="s">
        <v>98</v>
      </c>
      <c r="F14" s="22" t="s">
        <v>54</v>
      </c>
      <c r="G14" s="20"/>
      <c r="H14" s="20"/>
      <c r="I14" s="20"/>
      <c r="J14" s="20">
        <v>100</v>
      </c>
      <c r="K14" s="20"/>
      <c r="L14" s="20"/>
      <c r="M14" s="21">
        <f t="shared" si="0"/>
        <v>100</v>
      </c>
      <c r="N14" s="216"/>
      <c r="S14">
        <f t="shared" si="1"/>
        <v>6</v>
      </c>
      <c r="T14" s="123">
        <v>43585</v>
      </c>
      <c r="U14" s="118" t="s">
        <v>89</v>
      </c>
      <c r="V14" s="132" t="s">
        <v>90</v>
      </c>
      <c r="W14" s="118" t="s">
        <v>73</v>
      </c>
      <c r="X14" s="124">
        <v>7.47</v>
      </c>
    </row>
    <row r="15" spans="4:27" ht="21.6" x14ac:dyDescent="0.3">
      <c r="D15" s="18">
        <v>43616</v>
      </c>
      <c r="E15" s="19" t="s">
        <v>75</v>
      </c>
      <c r="F15" s="19" t="s">
        <v>77</v>
      </c>
      <c r="G15" s="20"/>
      <c r="H15" s="20">
        <v>0.47</v>
      </c>
      <c r="I15" s="20"/>
      <c r="J15" s="20"/>
      <c r="K15" s="20"/>
      <c r="L15" s="20"/>
      <c r="M15" s="21">
        <f t="shared" si="0"/>
        <v>0.47</v>
      </c>
      <c r="N15" s="216"/>
      <c r="S15">
        <f t="shared" si="1"/>
        <v>7</v>
      </c>
      <c r="T15" s="120">
        <v>43613</v>
      </c>
      <c r="U15" s="118" t="s">
        <v>144</v>
      </c>
      <c r="V15" s="132" t="s">
        <v>101</v>
      </c>
      <c r="W15" s="118" t="s">
        <v>73</v>
      </c>
      <c r="X15" s="124">
        <v>2.37</v>
      </c>
      <c r="Y15" t="s">
        <v>117</v>
      </c>
    </row>
    <row r="16" spans="4:27" ht="31.8" x14ac:dyDescent="0.3">
      <c r="D16" s="18">
        <v>43623</v>
      </c>
      <c r="E16" s="19" t="s">
        <v>98</v>
      </c>
      <c r="F16" s="19" t="s">
        <v>54</v>
      </c>
      <c r="G16" s="20"/>
      <c r="H16" s="20"/>
      <c r="I16" s="20"/>
      <c r="J16" s="20">
        <v>100</v>
      </c>
      <c r="K16" s="20"/>
      <c r="L16" s="20"/>
      <c r="M16" s="21">
        <f t="shared" si="0"/>
        <v>100</v>
      </c>
      <c r="N16" s="216"/>
      <c r="S16">
        <f t="shared" si="1"/>
        <v>8</v>
      </c>
      <c r="T16" s="120">
        <v>43644</v>
      </c>
      <c r="U16" s="121" t="s">
        <v>80</v>
      </c>
      <c r="V16" s="131" t="s">
        <v>81</v>
      </c>
      <c r="W16" s="121" t="s">
        <v>73</v>
      </c>
      <c r="X16" s="125">
        <v>1.51</v>
      </c>
      <c r="Y16" t="s">
        <v>117</v>
      </c>
    </row>
    <row r="17" spans="4:26" ht="21.6" x14ac:dyDescent="0.3">
      <c r="D17" s="18">
        <v>43644</v>
      </c>
      <c r="E17" s="19" t="s">
        <v>75</v>
      </c>
      <c r="F17" s="25" t="s">
        <v>77</v>
      </c>
      <c r="G17" s="20"/>
      <c r="H17" s="20">
        <v>0.42</v>
      </c>
      <c r="I17" s="20"/>
      <c r="J17" s="20"/>
      <c r="K17" s="20"/>
      <c r="L17" s="20"/>
      <c r="M17" s="21">
        <f t="shared" si="0"/>
        <v>0.42</v>
      </c>
      <c r="N17" s="216"/>
      <c r="S17">
        <f t="shared" si="1"/>
        <v>9</v>
      </c>
      <c r="T17" s="123">
        <v>43677</v>
      </c>
      <c r="U17" s="92" t="s">
        <v>89</v>
      </c>
      <c r="V17" s="132" t="s">
        <v>90</v>
      </c>
      <c r="W17" s="92" t="s">
        <v>73</v>
      </c>
      <c r="X17" s="126">
        <v>13.88</v>
      </c>
    </row>
    <row r="18" spans="4:26" ht="31.8" x14ac:dyDescent="0.3">
      <c r="D18" s="18">
        <v>43651</v>
      </c>
      <c r="E18" s="19" t="s">
        <v>98</v>
      </c>
      <c r="F18" s="25" t="s">
        <v>54</v>
      </c>
      <c r="G18" s="20"/>
      <c r="H18" s="20"/>
      <c r="I18" s="20"/>
      <c r="J18" s="20">
        <v>100</v>
      </c>
      <c r="K18" s="20"/>
      <c r="L18" s="20"/>
      <c r="M18" s="21">
        <f t="shared" si="0"/>
        <v>100</v>
      </c>
      <c r="N18" s="216"/>
      <c r="S18">
        <f t="shared" si="1"/>
        <v>10</v>
      </c>
      <c r="T18" s="123">
        <v>43679</v>
      </c>
      <c r="U18" s="118" t="s">
        <v>143</v>
      </c>
      <c r="V18" s="132" t="s">
        <v>81</v>
      </c>
      <c r="W18" s="118" t="s">
        <v>73</v>
      </c>
      <c r="X18" s="124">
        <v>1.44</v>
      </c>
      <c r="Z18" s="144"/>
    </row>
    <row r="19" spans="4:26" ht="31.8" x14ac:dyDescent="0.3">
      <c r="D19" s="26">
        <v>43662</v>
      </c>
      <c r="E19" s="19" t="s">
        <v>55</v>
      </c>
      <c r="F19" s="27" t="s">
        <v>113</v>
      </c>
      <c r="G19" s="28"/>
      <c r="H19" s="28"/>
      <c r="I19" s="28"/>
      <c r="J19" s="28"/>
      <c r="K19" s="28"/>
      <c r="L19" s="28">
        <v>1411.22</v>
      </c>
      <c r="M19" s="21">
        <f t="shared" si="0"/>
        <v>1411.22</v>
      </c>
      <c r="N19" s="216"/>
      <c r="S19">
        <f t="shared" si="1"/>
        <v>11</v>
      </c>
      <c r="T19" s="120">
        <v>43689</v>
      </c>
      <c r="U19" s="121" t="s">
        <v>169</v>
      </c>
      <c r="V19" s="131" t="s">
        <v>130</v>
      </c>
      <c r="W19" s="121" t="s">
        <v>73</v>
      </c>
      <c r="X19" s="122">
        <v>4.66</v>
      </c>
    </row>
    <row r="20" spans="4:26" ht="28.8" x14ac:dyDescent="0.3">
      <c r="D20" s="26">
        <v>43677</v>
      </c>
      <c r="E20" s="19" t="s">
        <v>75</v>
      </c>
      <c r="F20" s="27" t="s">
        <v>77</v>
      </c>
      <c r="G20" s="29"/>
      <c r="H20" s="29">
        <v>0.5</v>
      </c>
      <c r="I20" s="29"/>
      <c r="J20" s="29"/>
      <c r="K20" s="29"/>
      <c r="L20" s="29"/>
      <c r="M20" s="21">
        <f t="shared" si="0"/>
        <v>0.5</v>
      </c>
      <c r="N20" s="216"/>
      <c r="S20">
        <f t="shared" si="1"/>
        <v>12</v>
      </c>
      <c r="T20" s="123">
        <v>43691</v>
      </c>
      <c r="U20" s="118" t="s">
        <v>161</v>
      </c>
      <c r="V20" s="132" t="s">
        <v>131</v>
      </c>
      <c r="W20" s="118" t="s">
        <v>73</v>
      </c>
      <c r="X20" s="124">
        <v>20.16</v>
      </c>
    </row>
    <row r="21" spans="4:26" ht="31.8" x14ac:dyDescent="0.3">
      <c r="D21" s="26">
        <v>43682</v>
      </c>
      <c r="E21" s="30" t="s">
        <v>98</v>
      </c>
      <c r="F21" s="27" t="s">
        <v>54</v>
      </c>
      <c r="G21" s="29"/>
      <c r="H21" s="29"/>
      <c r="I21" s="29"/>
      <c r="J21" s="29">
        <v>100</v>
      </c>
      <c r="K21" s="29"/>
      <c r="L21" s="29"/>
      <c r="M21" s="21">
        <f t="shared" si="0"/>
        <v>100</v>
      </c>
      <c r="N21" s="216"/>
      <c r="S21">
        <f t="shared" si="1"/>
        <v>13</v>
      </c>
      <c r="T21" s="120">
        <v>43698</v>
      </c>
      <c r="U21" s="121" t="s">
        <v>124</v>
      </c>
      <c r="V21" s="131" t="s">
        <v>125</v>
      </c>
      <c r="W21" s="121" t="s">
        <v>73</v>
      </c>
      <c r="X21" s="122">
        <v>20.7</v>
      </c>
    </row>
    <row r="22" spans="4:26" ht="31.8" x14ac:dyDescent="0.3">
      <c r="D22" s="26">
        <v>43698</v>
      </c>
      <c r="E22" s="30" t="s">
        <v>106</v>
      </c>
      <c r="F22" s="27" t="s">
        <v>129</v>
      </c>
      <c r="G22" s="31"/>
      <c r="H22" s="31"/>
      <c r="I22" s="31">
        <v>1027.54</v>
      </c>
      <c r="J22" s="31"/>
      <c r="K22" s="31"/>
      <c r="L22" s="31"/>
      <c r="M22" s="21">
        <f t="shared" si="0"/>
        <v>1027.54</v>
      </c>
      <c r="N22" s="216"/>
      <c r="S22">
        <f t="shared" si="1"/>
        <v>14</v>
      </c>
      <c r="T22" s="123">
        <v>43704</v>
      </c>
      <c r="U22" s="118" t="s">
        <v>126</v>
      </c>
      <c r="V22" s="132" t="s">
        <v>127</v>
      </c>
      <c r="W22" s="118" t="s">
        <v>73</v>
      </c>
      <c r="X22" s="124">
        <v>3.7</v>
      </c>
    </row>
    <row r="23" spans="4:26" ht="31.8" x14ac:dyDescent="0.3">
      <c r="D23" s="26">
        <v>43706</v>
      </c>
      <c r="E23" s="30" t="s">
        <v>128</v>
      </c>
      <c r="F23" s="27" t="s">
        <v>123</v>
      </c>
      <c r="G23" s="31"/>
      <c r="H23" s="31"/>
      <c r="I23" s="31"/>
      <c r="J23" s="31"/>
      <c r="K23" s="31"/>
      <c r="L23" s="31">
        <v>250</v>
      </c>
      <c r="M23" s="21">
        <f t="shared" si="0"/>
        <v>250</v>
      </c>
      <c r="N23" s="216"/>
      <c r="S23">
        <f t="shared" si="1"/>
        <v>15</v>
      </c>
      <c r="T23" s="120">
        <v>43710</v>
      </c>
      <c r="U23" s="118" t="s">
        <v>80</v>
      </c>
      <c r="V23" s="132" t="s">
        <v>81</v>
      </c>
      <c r="W23" s="118" t="s">
        <v>73</v>
      </c>
      <c r="X23" s="124">
        <v>1.39</v>
      </c>
    </row>
    <row r="24" spans="4:26" ht="28.8" x14ac:dyDescent="0.3">
      <c r="D24" s="26">
        <v>43707</v>
      </c>
      <c r="E24" s="30" t="s">
        <v>75</v>
      </c>
      <c r="F24" s="27" t="s">
        <v>77</v>
      </c>
      <c r="G24" s="31"/>
      <c r="H24" s="31">
        <v>0.45</v>
      </c>
      <c r="I24" s="31"/>
      <c r="J24" s="31"/>
      <c r="K24" s="31"/>
      <c r="L24" s="31"/>
      <c r="M24" s="21">
        <f t="shared" si="0"/>
        <v>0.45</v>
      </c>
      <c r="N24" s="216"/>
      <c r="S24">
        <f t="shared" si="1"/>
        <v>16</v>
      </c>
      <c r="T24" s="120">
        <v>43711</v>
      </c>
      <c r="U24" s="118" t="s">
        <v>167</v>
      </c>
      <c r="V24" s="132" t="s">
        <v>168</v>
      </c>
      <c r="W24" s="118" t="s">
        <v>73</v>
      </c>
      <c r="X24" s="124">
        <v>24</v>
      </c>
    </row>
    <row r="25" spans="4:26" ht="31.8" x14ac:dyDescent="0.3">
      <c r="D25" s="26">
        <v>43721</v>
      </c>
      <c r="E25" s="30" t="s">
        <v>98</v>
      </c>
      <c r="F25" s="27" t="s">
        <v>54</v>
      </c>
      <c r="G25" s="31"/>
      <c r="H25" s="31"/>
      <c r="I25" s="31"/>
      <c r="J25" s="31">
        <v>100</v>
      </c>
      <c r="K25" s="31"/>
      <c r="L25" s="31"/>
      <c r="M25" s="21">
        <f t="shared" si="0"/>
        <v>100</v>
      </c>
      <c r="N25" s="216"/>
      <c r="S25">
        <f t="shared" si="1"/>
        <v>17</v>
      </c>
      <c r="T25" s="145">
        <v>43718</v>
      </c>
      <c r="U25" s="146" t="s">
        <v>157</v>
      </c>
      <c r="V25" s="132" t="s">
        <v>87</v>
      </c>
      <c r="W25" s="146" t="s">
        <v>73</v>
      </c>
      <c r="X25" s="148">
        <v>40</v>
      </c>
    </row>
    <row r="26" spans="4:26" ht="21.6" x14ac:dyDescent="0.3">
      <c r="D26" s="26">
        <v>43738</v>
      </c>
      <c r="E26" s="30" t="s">
        <v>75</v>
      </c>
      <c r="F26" s="27" t="s">
        <v>77</v>
      </c>
      <c r="G26" s="31"/>
      <c r="H26" s="32">
        <v>0.47</v>
      </c>
      <c r="I26" s="31"/>
      <c r="J26" s="31"/>
      <c r="K26" s="31"/>
      <c r="L26" s="31"/>
      <c r="M26" s="154">
        <f t="shared" si="0"/>
        <v>0.47</v>
      </c>
      <c r="N26" s="217"/>
      <c r="S26">
        <f t="shared" si="1"/>
        <v>18</v>
      </c>
      <c r="T26" s="123">
        <v>43741</v>
      </c>
      <c r="U26" s="118" t="s">
        <v>80</v>
      </c>
      <c r="V26" s="147" t="s">
        <v>81</v>
      </c>
      <c r="W26" s="121" t="s">
        <v>73</v>
      </c>
      <c r="X26" s="124">
        <v>1.35</v>
      </c>
    </row>
    <row r="27" spans="4:26" ht="28.8" x14ac:dyDescent="0.3">
      <c r="D27" s="172" t="s">
        <v>11</v>
      </c>
      <c r="E27" s="77"/>
      <c r="F27" s="164"/>
      <c r="G27" s="171">
        <f>SUM(G10:G26)</f>
        <v>10192</v>
      </c>
      <c r="H27" s="171">
        <f t="shared" ref="H27:L27" si="2">SUM(H10:H26)</f>
        <v>2.79</v>
      </c>
      <c r="I27" s="171">
        <f t="shared" si="2"/>
        <v>1027.54</v>
      </c>
      <c r="J27" s="171">
        <f t="shared" si="2"/>
        <v>1300</v>
      </c>
      <c r="K27" s="171">
        <f t="shared" si="2"/>
        <v>0</v>
      </c>
      <c r="L27" s="171">
        <f t="shared" si="2"/>
        <v>1661.22</v>
      </c>
      <c r="M27" s="166">
        <f>SUM(G27:L27)</f>
        <v>14183.550000000001</v>
      </c>
      <c r="S27">
        <f t="shared" si="1"/>
        <v>19</v>
      </c>
      <c r="T27" s="149">
        <v>43733</v>
      </c>
      <c r="U27" s="150" t="s">
        <v>161</v>
      </c>
      <c r="V27" s="132" t="s">
        <v>131</v>
      </c>
      <c r="W27" s="121" t="s">
        <v>162</v>
      </c>
      <c r="X27" s="152">
        <v>20.16</v>
      </c>
    </row>
    <row r="28" spans="4:26" ht="28.8" x14ac:dyDescent="0.3">
      <c r="D28" s="174"/>
      <c r="E28" s="15"/>
      <c r="F28" s="47"/>
      <c r="G28" s="138"/>
      <c r="H28" s="138"/>
      <c r="I28" s="138"/>
      <c r="J28" s="138"/>
      <c r="K28" s="138"/>
      <c r="L28" s="138"/>
      <c r="M28" s="16"/>
      <c r="S28">
        <f t="shared" si="1"/>
        <v>20</v>
      </c>
      <c r="T28" s="169">
        <v>43753</v>
      </c>
      <c r="U28" s="132" t="s">
        <v>163</v>
      </c>
      <c r="V28" s="151" t="s">
        <v>164</v>
      </c>
      <c r="W28" s="132" t="s">
        <v>184</v>
      </c>
      <c r="X28" s="124">
        <v>24.2</v>
      </c>
    </row>
    <row r="29" spans="4:26" x14ac:dyDescent="0.3">
      <c r="D29" s="173"/>
      <c r="E29" s="155"/>
      <c r="F29" s="156"/>
      <c r="G29" s="157"/>
      <c r="H29" s="157"/>
      <c r="I29" s="157"/>
      <c r="J29" s="157"/>
      <c r="K29" s="157"/>
      <c r="L29" s="157"/>
      <c r="M29" s="51"/>
      <c r="S29">
        <f t="shared" si="1"/>
        <v>21</v>
      </c>
      <c r="T29" s="169">
        <v>43773</v>
      </c>
      <c r="U29" s="132" t="s">
        <v>80</v>
      </c>
      <c r="V29" s="132" t="s">
        <v>81</v>
      </c>
      <c r="W29" s="132" t="s">
        <v>73</v>
      </c>
      <c r="X29" s="124">
        <v>1.47</v>
      </c>
    </row>
    <row r="30" spans="4:26" x14ac:dyDescent="0.3">
      <c r="D30" s="159"/>
      <c r="E30" s="160"/>
      <c r="F30" s="59"/>
      <c r="G30" s="75"/>
      <c r="H30" s="75"/>
      <c r="I30" s="75"/>
      <c r="J30" s="75"/>
      <c r="K30" s="75"/>
      <c r="L30" s="75"/>
      <c r="M30" s="61"/>
      <c r="S30">
        <f t="shared" si="1"/>
        <v>22</v>
      </c>
      <c r="T30" s="170">
        <v>43798</v>
      </c>
      <c r="U30" s="132" t="s">
        <v>89</v>
      </c>
      <c r="V30" s="132" t="s">
        <v>90</v>
      </c>
      <c r="W30" s="132" t="s">
        <v>73</v>
      </c>
      <c r="X30" s="124">
        <v>3.95</v>
      </c>
    </row>
    <row r="31" spans="4:26" ht="14.4" customHeight="1" x14ac:dyDescent="0.3">
      <c r="D31" s="191"/>
      <c r="E31" s="192"/>
      <c r="F31" s="215" t="s">
        <v>148</v>
      </c>
      <c r="G31" s="215"/>
      <c r="H31" s="215"/>
      <c r="I31" s="215"/>
      <c r="J31" s="158"/>
      <c r="K31" s="158"/>
      <c r="L31" s="158"/>
      <c r="M31" s="193"/>
      <c r="S31">
        <f t="shared" si="1"/>
        <v>23</v>
      </c>
      <c r="T31" s="170">
        <v>43801</v>
      </c>
      <c r="U31" s="131" t="s">
        <v>80</v>
      </c>
      <c r="V31" s="132" t="s">
        <v>81</v>
      </c>
      <c r="W31" s="131" t="s">
        <v>73</v>
      </c>
      <c r="X31" s="124">
        <v>1.54</v>
      </c>
    </row>
    <row r="32" spans="4:26" ht="21.6" x14ac:dyDescent="0.3">
      <c r="D32" s="7" t="s">
        <v>0</v>
      </c>
      <c r="E32" s="8" t="s">
        <v>1</v>
      </c>
      <c r="F32" s="8" t="s">
        <v>2</v>
      </c>
      <c r="G32" s="8" t="s">
        <v>3</v>
      </c>
      <c r="H32" s="8" t="s">
        <v>4</v>
      </c>
      <c r="I32" s="8" t="s">
        <v>5</v>
      </c>
      <c r="J32" s="8" t="s">
        <v>6</v>
      </c>
      <c r="K32" s="8" t="s">
        <v>7</v>
      </c>
      <c r="L32" s="8" t="s">
        <v>8</v>
      </c>
      <c r="M32" s="9" t="s">
        <v>9</v>
      </c>
      <c r="S32">
        <f t="shared" si="1"/>
        <v>24</v>
      </c>
      <c r="T32" s="169">
        <v>43822</v>
      </c>
      <c r="U32" s="132" t="s">
        <v>167</v>
      </c>
      <c r="V32" s="131" t="s">
        <v>192</v>
      </c>
      <c r="W32" s="131" t="s">
        <v>73</v>
      </c>
      <c r="X32" s="122">
        <v>266.8</v>
      </c>
    </row>
    <row r="33" spans="4:24" x14ac:dyDescent="0.3">
      <c r="D33" s="10"/>
      <c r="E33" s="11"/>
      <c r="F33" s="11"/>
      <c r="G33" s="12" t="s">
        <v>10</v>
      </c>
      <c r="H33" s="12" t="s">
        <v>10</v>
      </c>
      <c r="I33" s="12" t="s">
        <v>10</v>
      </c>
      <c r="J33" s="12" t="s">
        <v>10</v>
      </c>
      <c r="K33" s="12" t="s">
        <v>10</v>
      </c>
      <c r="L33" s="12" t="s">
        <v>10</v>
      </c>
      <c r="M33" s="13" t="s">
        <v>10</v>
      </c>
      <c r="S33">
        <f t="shared" si="1"/>
        <v>25</v>
      </c>
      <c r="T33" s="169">
        <v>43833</v>
      </c>
      <c r="U33" s="131" t="s">
        <v>80</v>
      </c>
      <c r="V33" s="183" t="s">
        <v>81</v>
      </c>
      <c r="W33" s="131" t="s">
        <v>73</v>
      </c>
      <c r="X33" s="122">
        <v>1.62</v>
      </c>
    </row>
    <row r="34" spans="4:24" x14ac:dyDescent="0.3">
      <c r="D34" s="26" t="s">
        <v>147</v>
      </c>
      <c r="E34" s="30"/>
      <c r="F34" s="27"/>
      <c r="G34" s="31">
        <f>G27</f>
        <v>10192</v>
      </c>
      <c r="H34" s="31">
        <f t="shared" ref="H34:M34" si="3">H27</f>
        <v>2.79</v>
      </c>
      <c r="I34" s="31">
        <f t="shared" si="3"/>
        <v>1027.54</v>
      </c>
      <c r="J34" s="31">
        <f t="shared" si="3"/>
        <v>1300</v>
      </c>
      <c r="K34" s="31">
        <f t="shared" si="3"/>
        <v>0</v>
      </c>
      <c r="L34" s="31">
        <f t="shared" si="3"/>
        <v>1661.22</v>
      </c>
      <c r="M34" s="184">
        <f t="shared" si="3"/>
        <v>14183.550000000001</v>
      </c>
      <c r="S34">
        <f t="shared" si="1"/>
        <v>26</v>
      </c>
      <c r="T34" s="170" t="s">
        <v>193</v>
      </c>
      <c r="U34" s="131" t="s">
        <v>80</v>
      </c>
      <c r="V34" s="131" t="s">
        <v>81</v>
      </c>
      <c r="W34" s="131" t="s">
        <v>73</v>
      </c>
      <c r="X34" s="122">
        <v>1.62</v>
      </c>
    </row>
    <row r="35" spans="4:24" ht="31.8" x14ac:dyDescent="0.3">
      <c r="D35" s="175">
        <v>43742</v>
      </c>
      <c r="E35" s="30" t="s">
        <v>98</v>
      </c>
      <c r="F35" s="27" t="s">
        <v>171</v>
      </c>
      <c r="G35" s="31"/>
      <c r="H35" s="31"/>
      <c r="I35" s="31"/>
      <c r="J35" s="31">
        <v>100</v>
      </c>
      <c r="K35" s="31"/>
      <c r="L35" s="31"/>
      <c r="M35" s="21">
        <f>SUM(G35:L35)</f>
        <v>100</v>
      </c>
      <c r="S35">
        <f t="shared" si="1"/>
        <v>27</v>
      </c>
      <c r="T35" s="169">
        <v>43878</v>
      </c>
      <c r="U35" s="132" t="s">
        <v>204</v>
      </c>
      <c r="V35" s="132" t="s">
        <v>205</v>
      </c>
      <c r="W35" s="132" t="s">
        <v>73</v>
      </c>
      <c r="X35" s="124">
        <v>113.9</v>
      </c>
    </row>
    <row r="36" spans="4:24" ht="21.6" x14ac:dyDescent="0.3">
      <c r="D36" s="26">
        <v>43769</v>
      </c>
      <c r="E36" s="30" t="s">
        <v>75</v>
      </c>
      <c r="F36" s="27" t="s">
        <v>172</v>
      </c>
      <c r="G36" s="31"/>
      <c r="H36" s="31">
        <v>0.47</v>
      </c>
      <c r="I36" s="31"/>
      <c r="J36" s="31"/>
      <c r="K36" s="31"/>
      <c r="L36" s="31"/>
      <c r="M36" s="21">
        <f>SUM(G36:L36)</f>
        <v>0.47</v>
      </c>
      <c r="S36">
        <f t="shared" si="1"/>
        <v>28</v>
      </c>
      <c r="T36" s="169">
        <v>43880</v>
      </c>
      <c r="U36" s="132" t="s">
        <v>206</v>
      </c>
      <c r="V36" s="132" t="s">
        <v>207</v>
      </c>
      <c r="W36" s="132" t="s">
        <v>73</v>
      </c>
      <c r="X36" s="124">
        <v>75.77</v>
      </c>
    </row>
    <row r="37" spans="4:24" ht="31.8" x14ac:dyDescent="0.3">
      <c r="D37" s="33">
        <v>43777</v>
      </c>
      <c r="E37" s="27" t="s">
        <v>98</v>
      </c>
      <c r="F37" s="27" t="s">
        <v>171</v>
      </c>
      <c r="G37" s="28"/>
      <c r="H37" s="28"/>
      <c r="I37" s="28"/>
      <c r="J37" s="28">
        <v>100</v>
      </c>
      <c r="K37" s="28"/>
      <c r="L37" s="28"/>
      <c r="M37" s="21">
        <f>SUM(G37:L37)</f>
        <v>100</v>
      </c>
      <c r="S37">
        <f t="shared" si="1"/>
        <v>29</v>
      </c>
      <c r="T37" s="169">
        <v>43885</v>
      </c>
      <c r="U37" s="132" t="s">
        <v>126</v>
      </c>
      <c r="V37" s="132" t="s">
        <v>208</v>
      </c>
      <c r="W37" s="132" t="s">
        <v>73</v>
      </c>
      <c r="X37" s="124">
        <v>5.4</v>
      </c>
    </row>
    <row r="38" spans="4:24" ht="28.8" x14ac:dyDescent="0.3">
      <c r="D38" s="33">
        <v>43798</v>
      </c>
      <c r="E38" s="27" t="s">
        <v>75</v>
      </c>
      <c r="F38" s="27" t="s">
        <v>172</v>
      </c>
      <c r="G38" s="28"/>
      <c r="H38" s="28">
        <v>0.44</v>
      </c>
      <c r="I38" s="28"/>
      <c r="J38" s="28"/>
      <c r="K38" s="28"/>
      <c r="L38" s="28"/>
      <c r="M38" s="21">
        <f>SUM(G38:L38)</f>
        <v>0.44</v>
      </c>
      <c r="S38">
        <f t="shared" si="1"/>
        <v>30</v>
      </c>
      <c r="T38" s="169">
        <v>43885</v>
      </c>
      <c r="U38" s="132" t="s">
        <v>209</v>
      </c>
      <c r="V38" s="132" t="s">
        <v>210</v>
      </c>
      <c r="W38" s="132" t="s">
        <v>73</v>
      </c>
      <c r="X38" s="124">
        <v>5.4</v>
      </c>
    </row>
    <row r="39" spans="4:24" ht="31.8" x14ac:dyDescent="0.3">
      <c r="D39" s="33">
        <v>43801</v>
      </c>
      <c r="E39" s="27" t="s">
        <v>174</v>
      </c>
      <c r="F39" s="27" t="s">
        <v>175</v>
      </c>
      <c r="G39" s="28"/>
      <c r="H39" s="28"/>
      <c r="I39" s="28"/>
      <c r="J39" s="28"/>
      <c r="K39" s="28"/>
      <c r="L39" s="28">
        <v>140</v>
      </c>
      <c r="M39" s="21">
        <f>SUM(G39:L39)</f>
        <v>140</v>
      </c>
      <c r="S39">
        <f t="shared" si="1"/>
        <v>31</v>
      </c>
      <c r="T39" s="169">
        <v>43889</v>
      </c>
      <c r="U39" s="132" t="s">
        <v>211</v>
      </c>
      <c r="V39" s="132" t="s">
        <v>212</v>
      </c>
      <c r="W39" s="132" t="s">
        <v>73</v>
      </c>
      <c r="X39" s="124">
        <v>261.57</v>
      </c>
    </row>
    <row r="40" spans="4:24" ht="31.8" x14ac:dyDescent="0.3">
      <c r="D40" s="33">
        <v>43812</v>
      </c>
      <c r="E40" s="27" t="s">
        <v>98</v>
      </c>
      <c r="F40" s="27" t="s">
        <v>171</v>
      </c>
      <c r="G40" s="28"/>
      <c r="H40" s="28"/>
      <c r="I40" s="28"/>
      <c r="J40" s="28">
        <v>100</v>
      </c>
      <c r="K40" s="28"/>
      <c r="L40" s="28"/>
      <c r="M40" s="21">
        <f t="shared" ref="M40:M48" si="4">SUM(G40:L40)</f>
        <v>100</v>
      </c>
      <c r="S40">
        <f t="shared" si="1"/>
        <v>32</v>
      </c>
      <c r="T40" s="169">
        <v>43892</v>
      </c>
      <c r="U40" s="132" t="s">
        <v>80</v>
      </c>
      <c r="V40" s="132" t="s">
        <v>81</v>
      </c>
      <c r="W40" s="132" t="s">
        <v>73</v>
      </c>
      <c r="X40" s="124">
        <v>1.38</v>
      </c>
    </row>
    <row r="41" spans="4:24" ht="42" x14ac:dyDescent="0.3">
      <c r="D41" s="33">
        <v>43817</v>
      </c>
      <c r="E41" s="27" t="s">
        <v>186</v>
      </c>
      <c r="F41" s="27" t="s">
        <v>187</v>
      </c>
      <c r="G41" s="28"/>
      <c r="H41" s="28"/>
      <c r="I41" s="28"/>
      <c r="J41" s="28"/>
      <c r="K41" s="28"/>
      <c r="L41" s="28">
        <v>1754</v>
      </c>
      <c r="M41" s="21">
        <f t="shared" si="4"/>
        <v>1754</v>
      </c>
      <c r="S41">
        <v>33</v>
      </c>
      <c r="T41" s="169">
        <v>43895</v>
      </c>
      <c r="U41" s="132" t="s">
        <v>214</v>
      </c>
      <c r="V41" s="132" t="s">
        <v>215</v>
      </c>
      <c r="W41" s="132" t="s">
        <v>73</v>
      </c>
      <c r="X41" s="124">
        <v>14</v>
      </c>
    </row>
    <row r="42" spans="4:24" ht="21.6" x14ac:dyDescent="0.3">
      <c r="D42" s="33">
        <v>43830</v>
      </c>
      <c r="E42" s="27" t="s">
        <v>75</v>
      </c>
      <c r="F42" s="27" t="s">
        <v>172</v>
      </c>
      <c r="G42" s="28"/>
      <c r="H42" s="28">
        <v>0.48</v>
      </c>
      <c r="I42" s="28"/>
      <c r="J42" s="28"/>
      <c r="K42" s="28"/>
      <c r="L42" s="28"/>
      <c r="M42" s="21">
        <f t="shared" si="4"/>
        <v>0.48</v>
      </c>
      <c r="T42" s="169">
        <v>43593</v>
      </c>
      <c r="U42" s="132" t="s">
        <v>89</v>
      </c>
      <c r="V42" s="132" t="s">
        <v>220</v>
      </c>
      <c r="W42" s="132" t="s">
        <v>221</v>
      </c>
      <c r="X42" s="124">
        <v>14.94</v>
      </c>
    </row>
    <row r="43" spans="4:24" ht="31.8" x14ac:dyDescent="0.3">
      <c r="D43" s="33">
        <v>43843</v>
      </c>
      <c r="E43" s="27" t="s">
        <v>98</v>
      </c>
      <c r="F43" s="27" t="s">
        <v>171</v>
      </c>
      <c r="G43" s="28"/>
      <c r="H43" s="28"/>
      <c r="I43" s="28"/>
      <c r="J43" s="28">
        <v>100</v>
      </c>
      <c r="K43" s="28"/>
      <c r="L43" s="28"/>
      <c r="M43" s="21">
        <f t="shared" si="4"/>
        <v>100</v>
      </c>
      <c r="N43" s="97"/>
      <c r="O43" s="54"/>
      <c r="T43" s="169"/>
      <c r="U43" s="132"/>
      <c r="V43" s="132"/>
      <c r="W43" s="132"/>
      <c r="X43" s="124"/>
    </row>
    <row r="44" spans="4:24" ht="21.6" x14ac:dyDescent="0.3">
      <c r="D44" s="182">
        <v>43861</v>
      </c>
      <c r="E44" s="156" t="s">
        <v>75</v>
      </c>
      <c r="F44" s="156" t="s">
        <v>172</v>
      </c>
      <c r="G44" s="84"/>
      <c r="H44" s="84">
        <v>0.47</v>
      </c>
      <c r="I44" s="84"/>
      <c r="J44" s="84"/>
      <c r="K44" s="84"/>
      <c r="L44" s="84"/>
      <c r="M44" s="154">
        <f t="shared" si="4"/>
        <v>0.47</v>
      </c>
      <c r="T44" s="127" t="s">
        <v>74</v>
      </c>
      <c r="U44" s="128"/>
      <c r="V44" s="133"/>
      <c r="W44" s="128"/>
      <c r="X44" s="129">
        <f>SUM(X9:X43)</f>
        <v>1179.4100000000001</v>
      </c>
    </row>
    <row r="45" spans="4:24" ht="31.8" x14ac:dyDescent="0.3">
      <c r="D45" s="186">
        <v>43868</v>
      </c>
      <c r="E45" s="187" t="s">
        <v>98</v>
      </c>
      <c r="F45" s="25" t="s">
        <v>171</v>
      </c>
      <c r="G45" s="92"/>
      <c r="H45" s="92"/>
      <c r="I45" s="92"/>
      <c r="J45" s="69">
        <v>100</v>
      </c>
      <c r="K45" s="92"/>
      <c r="L45" s="92"/>
      <c r="M45" s="21">
        <f t="shared" si="4"/>
        <v>100</v>
      </c>
    </row>
    <row r="46" spans="4:24" ht="21.6" x14ac:dyDescent="0.3">
      <c r="D46" s="18">
        <v>43889</v>
      </c>
      <c r="E46" s="25" t="s">
        <v>75</v>
      </c>
      <c r="F46" s="25" t="s">
        <v>172</v>
      </c>
      <c r="G46" s="92"/>
      <c r="H46" s="34">
        <v>0.42</v>
      </c>
      <c r="I46" s="92"/>
      <c r="J46" s="92"/>
      <c r="K46" s="92"/>
      <c r="L46" s="92"/>
      <c r="M46" s="21">
        <f t="shared" si="4"/>
        <v>0.42</v>
      </c>
      <c r="N46" s="142"/>
    </row>
    <row r="47" spans="4:24" ht="31.8" x14ac:dyDescent="0.3">
      <c r="D47" s="18">
        <v>43899</v>
      </c>
      <c r="E47" s="25" t="s">
        <v>98</v>
      </c>
      <c r="F47" s="25" t="s">
        <v>171</v>
      </c>
      <c r="G47" s="92"/>
      <c r="H47" s="34"/>
      <c r="I47" s="92"/>
      <c r="J47" s="69">
        <v>100</v>
      </c>
      <c r="K47" s="92"/>
      <c r="L47" s="92"/>
      <c r="M47" s="21">
        <f t="shared" si="4"/>
        <v>100</v>
      </c>
      <c r="N47" s="142"/>
    </row>
    <row r="48" spans="4:24" ht="21.6" x14ac:dyDescent="0.3">
      <c r="D48" s="18">
        <v>43921</v>
      </c>
      <c r="E48" s="25" t="s">
        <v>75</v>
      </c>
      <c r="F48" s="25" t="s">
        <v>172</v>
      </c>
      <c r="G48" s="92"/>
      <c r="H48" s="34">
        <v>0.48</v>
      </c>
      <c r="I48" s="92"/>
      <c r="J48" s="92"/>
      <c r="K48" s="92"/>
      <c r="L48" s="92"/>
      <c r="M48" s="21">
        <f t="shared" si="4"/>
        <v>0.48</v>
      </c>
      <c r="N48" s="142"/>
      <c r="O48" s="142"/>
    </row>
    <row r="49" spans="4:15" x14ac:dyDescent="0.3">
      <c r="D49" s="188" t="s">
        <v>11</v>
      </c>
      <c r="E49" s="189"/>
      <c r="F49" s="189"/>
      <c r="G49" s="75">
        <f>SUM(G34:G48)</f>
        <v>10192</v>
      </c>
      <c r="H49" s="75">
        <f t="shared" ref="H49:L49" si="5">SUM(H34:H48)</f>
        <v>5.5499999999999989</v>
      </c>
      <c r="I49" s="75">
        <f t="shared" si="5"/>
        <v>1027.54</v>
      </c>
      <c r="J49" s="75">
        <f t="shared" si="5"/>
        <v>1900</v>
      </c>
      <c r="K49" s="75">
        <f t="shared" si="5"/>
        <v>0</v>
      </c>
      <c r="L49" s="75">
        <f t="shared" si="5"/>
        <v>3555.2200000000003</v>
      </c>
      <c r="M49" s="190">
        <f>SUM(G49:L49)</f>
        <v>16680.310000000001</v>
      </c>
      <c r="O49" s="142"/>
    </row>
    <row r="50" spans="4:15" x14ac:dyDescent="0.3">
      <c r="N50" s="142"/>
    </row>
    <row r="52" spans="4:15" x14ac:dyDescent="0.3">
      <c r="D52" s="4"/>
      <c r="E52" s="5"/>
      <c r="F52" s="5" t="s">
        <v>23</v>
      </c>
      <c r="G52" s="5"/>
      <c r="H52" s="5"/>
      <c r="I52" s="5"/>
      <c r="J52" s="5"/>
      <c r="K52" s="5"/>
      <c r="L52" s="5"/>
      <c r="M52" s="5"/>
      <c r="N52" s="5"/>
      <c r="O52" s="6"/>
    </row>
    <row r="53" spans="4:15" x14ac:dyDescent="0.3">
      <c r="D53" s="4"/>
      <c r="E53" s="5"/>
      <c r="F53" s="36"/>
      <c r="G53" s="37"/>
      <c r="H53" s="38" t="s">
        <v>14</v>
      </c>
      <c r="I53" s="5"/>
      <c r="J53" s="5"/>
      <c r="K53" s="4"/>
      <c r="L53" s="39" t="s">
        <v>15</v>
      </c>
      <c r="M53" s="38"/>
      <c r="N53" s="5"/>
      <c r="O53" s="6"/>
    </row>
    <row r="54" spans="4:15" ht="31.8" x14ac:dyDescent="0.3">
      <c r="D54" s="40" t="s">
        <v>0</v>
      </c>
      <c r="E54" s="41" t="s">
        <v>1</v>
      </c>
      <c r="F54" s="41" t="s">
        <v>2</v>
      </c>
      <c r="G54" s="42" t="s">
        <v>16</v>
      </c>
      <c r="H54" s="42" t="s">
        <v>4</v>
      </c>
      <c r="I54" s="43" t="s">
        <v>8</v>
      </c>
      <c r="J54" s="43" t="s">
        <v>17</v>
      </c>
      <c r="K54" s="44" t="s">
        <v>18</v>
      </c>
      <c r="L54" s="41" t="s">
        <v>19</v>
      </c>
      <c r="M54" s="41" t="s">
        <v>20</v>
      </c>
      <c r="N54" s="41"/>
      <c r="O54" s="43" t="s">
        <v>21</v>
      </c>
    </row>
    <row r="55" spans="4:15" x14ac:dyDescent="0.3">
      <c r="D55" s="45"/>
      <c r="E55" s="12"/>
      <c r="G55" s="46" t="s">
        <v>10</v>
      </c>
      <c r="H55" s="46" t="s">
        <v>10</v>
      </c>
      <c r="I55" s="13" t="s">
        <v>10</v>
      </c>
      <c r="J55" s="13" t="s">
        <v>10</v>
      </c>
      <c r="K55" s="45" t="s">
        <v>10</v>
      </c>
      <c r="L55" s="12" t="s">
        <v>10</v>
      </c>
      <c r="M55" s="12" t="s">
        <v>10</v>
      </c>
      <c r="N55" s="12"/>
      <c r="O55" s="13" t="s">
        <v>10</v>
      </c>
    </row>
    <row r="56" spans="4:15" ht="21.6" x14ac:dyDescent="0.3">
      <c r="D56" s="14">
        <v>43556</v>
      </c>
      <c r="E56" s="47" t="s">
        <v>49</v>
      </c>
      <c r="F56" s="15" t="s">
        <v>50</v>
      </c>
      <c r="G56" s="48"/>
      <c r="H56" s="16"/>
      <c r="I56" s="16"/>
      <c r="J56" s="49"/>
      <c r="K56" s="16"/>
      <c r="L56" s="16"/>
      <c r="M56" s="16"/>
      <c r="N56" s="50"/>
      <c r="O56" s="17">
        <v>2755.46</v>
      </c>
    </row>
    <row r="57" spans="4:15" ht="21.6" x14ac:dyDescent="0.3">
      <c r="D57" s="18">
        <v>43585</v>
      </c>
      <c r="E57" s="19" t="s">
        <v>75</v>
      </c>
      <c r="F57" s="19" t="s">
        <v>76</v>
      </c>
      <c r="G57" s="20"/>
      <c r="H57" s="20">
        <v>0.48</v>
      </c>
      <c r="I57" s="20"/>
      <c r="J57" s="20">
        <f>SUM(G57:I57)</f>
        <v>0.48</v>
      </c>
      <c r="K57" s="20"/>
      <c r="L57" s="20"/>
      <c r="M57" s="20"/>
      <c r="N57" s="51"/>
      <c r="O57" s="21">
        <f t="shared" ref="O57:O68" si="6">(O56+J57)-M57</f>
        <v>2755.94</v>
      </c>
    </row>
    <row r="58" spans="4:15" ht="21.6" x14ac:dyDescent="0.3">
      <c r="D58" s="18">
        <v>43616</v>
      </c>
      <c r="E58" s="19" t="s">
        <v>75</v>
      </c>
      <c r="F58" s="19" t="s">
        <v>76</v>
      </c>
      <c r="G58" s="52"/>
      <c r="H58" s="20">
        <v>0.47</v>
      </c>
      <c r="I58" s="20"/>
      <c r="J58" s="20">
        <f t="shared" ref="J58:J68" si="7">SUM(H58:I58)</f>
        <v>0.47</v>
      </c>
      <c r="K58" s="20"/>
      <c r="L58" s="20"/>
      <c r="M58" s="20"/>
      <c r="N58" s="53"/>
      <c r="O58" s="21">
        <f t="shared" si="6"/>
        <v>2756.41</v>
      </c>
    </row>
    <row r="59" spans="4:15" ht="21.6" x14ac:dyDescent="0.3">
      <c r="D59" s="18">
        <v>43644</v>
      </c>
      <c r="E59" s="19" t="s">
        <v>75</v>
      </c>
      <c r="F59" s="19" t="s">
        <v>76</v>
      </c>
      <c r="G59" s="52"/>
      <c r="H59" s="20">
        <v>0.42</v>
      </c>
      <c r="I59" s="20"/>
      <c r="J59" s="20">
        <f t="shared" si="7"/>
        <v>0.42</v>
      </c>
      <c r="K59" s="54"/>
      <c r="L59" s="20"/>
      <c r="M59" s="20"/>
      <c r="N59" s="53"/>
      <c r="O59" s="21">
        <f t="shared" si="6"/>
        <v>2756.83</v>
      </c>
    </row>
    <row r="60" spans="4:15" ht="21.6" x14ac:dyDescent="0.3">
      <c r="D60" s="18">
        <v>43677</v>
      </c>
      <c r="E60" s="19" t="s">
        <v>75</v>
      </c>
      <c r="F60" s="19" t="s">
        <v>76</v>
      </c>
      <c r="G60" s="52"/>
      <c r="H60" s="20">
        <v>0.5</v>
      </c>
      <c r="I60" s="20"/>
      <c r="J60" s="20">
        <f t="shared" si="7"/>
        <v>0.5</v>
      </c>
      <c r="K60" s="20"/>
      <c r="L60" s="20"/>
      <c r="M60" s="20"/>
      <c r="N60" s="53"/>
      <c r="O60" s="21">
        <f t="shared" si="6"/>
        <v>2757.33</v>
      </c>
    </row>
    <row r="61" spans="4:15" ht="21.6" x14ac:dyDescent="0.3">
      <c r="D61" s="18">
        <v>43707</v>
      </c>
      <c r="E61" s="19" t="s">
        <v>75</v>
      </c>
      <c r="F61" s="19" t="s">
        <v>76</v>
      </c>
      <c r="G61" s="52"/>
      <c r="H61" s="20">
        <v>0.45</v>
      </c>
      <c r="I61" s="20"/>
      <c r="J61" s="20">
        <f t="shared" si="7"/>
        <v>0.45</v>
      </c>
      <c r="K61" s="20"/>
      <c r="L61" s="20"/>
      <c r="M61" s="20"/>
      <c r="N61" s="53"/>
      <c r="O61" s="21">
        <f t="shared" si="6"/>
        <v>2757.7799999999997</v>
      </c>
    </row>
    <row r="62" spans="4:15" ht="21.6" x14ac:dyDescent="0.3">
      <c r="D62" s="18">
        <v>43738</v>
      </c>
      <c r="E62" s="19" t="s">
        <v>75</v>
      </c>
      <c r="F62" s="19" t="s">
        <v>76</v>
      </c>
      <c r="G62" s="52"/>
      <c r="H62" s="20">
        <v>0.47</v>
      </c>
      <c r="I62" s="20"/>
      <c r="J62" s="20">
        <f t="shared" si="7"/>
        <v>0.47</v>
      </c>
      <c r="K62" s="20"/>
      <c r="L62" s="20"/>
      <c r="M62" s="20"/>
      <c r="N62" s="53"/>
      <c r="O62" s="21">
        <f t="shared" si="6"/>
        <v>2758.2499999999995</v>
      </c>
    </row>
    <row r="63" spans="4:15" ht="21.6" x14ac:dyDescent="0.3">
      <c r="D63" s="18">
        <v>43769</v>
      </c>
      <c r="E63" s="19" t="s">
        <v>75</v>
      </c>
      <c r="F63" s="19" t="s">
        <v>76</v>
      </c>
      <c r="G63" s="52"/>
      <c r="H63" s="20">
        <v>0.47</v>
      </c>
      <c r="I63" s="20"/>
      <c r="J63" s="20">
        <f t="shared" si="7"/>
        <v>0.47</v>
      </c>
      <c r="K63" s="55"/>
      <c r="L63" s="20"/>
      <c r="M63" s="20"/>
      <c r="N63" s="55"/>
      <c r="O63" s="21">
        <f t="shared" si="6"/>
        <v>2758.7199999999993</v>
      </c>
    </row>
    <row r="64" spans="4:15" ht="21.6" x14ac:dyDescent="0.3">
      <c r="D64" s="18">
        <v>43798</v>
      </c>
      <c r="E64" s="19" t="s">
        <v>75</v>
      </c>
      <c r="F64" s="19" t="s">
        <v>76</v>
      </c>
      <c r="G64" s="52"/>
      <c r="H64" s="20">
        <v>0.44</v>
      </c>
      <c r="I64" s="20"/>
      <c r="J64" s="20">
        <f t="shared" si="7"/>
        <v>0.44</v>
      </c>
      <c r="K64" s="20"/>
      <c r="L64" s="20"/>
      <c r="M64" s="20"/>
      <c r="N64" s="53"/>
      <c r="O64" s="21">
        <f t="shared" si="6"/>
        <v>2759.1599999999994</v>
      </c>
    </row>
    <row r="65" spans="4:18" ht="21.6" x14ac:dyDescent="0.3">
      <c r="D65" s="71" t="s">
        <v>188</v>
      </c>
      <c r="E65" s="19" t="s">
        <v>75</v>
      </c>
      <c r="F65" s="19" t="s">
        <v>76</v>
      </c>
      <c r="G65" s="52"/>
      <c r="H65" s="20">
        <v>0.48</v>
      </c>
      <c r="I65" s="20"/>
      <c r="J65" s="20">
        <f t="shared" si="7"/>
        <v>0.48</v>
      </c>
      <c r="K65" s="20"/>
      <c r="L65" s="20"/>
      <c r="M65" s="20"/>
      <c r="N65" s="53"/>
      <c r="O65" s="21">
        <f t="shared" si="6"/>
        <v>2759.6399999999994</v>
      </c>
    </row>
    <row r="66" spans="4:18" ht="21.6" x14ac:dyDescent="0.3">
      <c r="D66" s="18">
        <v>43861</v>
      </c>
      <c r="E66" s="19" t="s">
        <v>75</v>
      </c>
      <c r="F66" s="19" t="s">
        <v>76</v>
      </c>
      <c r="G66" s="52"/>
      <c r="H66" s="56">
        <v>0.47</v>
      </c>
      <c r="I66" s="20"/>
      <c r="J66" s="20">
        <f t="shared" si="7"/>
        <v>0.47</v>
      </c>
      <c r="K66" s="20"/>
      <c r="L66" s="20"/>
      <c r="M66" s="20"/>
      <c r="N66" s="53"/>
      <c r="O66" s="21">
        <f t="shared" si="6"/>
        <v>2760.1099999999992</v>
      </c>
    </row>
    <row r="67" spans="4:18" ht="21.6" x14ac:dyDescent="0.3">
      <c r="D67" s="18">
        <v>43889</v>
      </c>
      <c r="E67" s="19" t="s">
        <v>75</v>
      </c>
      <c r="F67" s="19" t="s">
        <v>76</v>
      </c>
      <c r="G67" s="52"/>
      <c r="H67" s="56">
        <v>0.42</v>
      </c>
      <c r="I67" s="20"/>
      <c r="J67" s="20">
        <f t="shared" si="7"/>
        <v>0.42</v>
      </c>
      <c r="K67" s="20"/>
      <c r="L67" s="20"/>
      <c r="M67" s="20"/>
      <c r="N67" s="53"/>
      <c r="O67" s="21">
        <f t="shared" si="6"/>
        <v>2760.5299999999993</v>
      </c>
    </row>
    <row r="68" spans="4:18" ht="21.6" x14ac:dyDescent="0.3">
      <c r="D68" s="18">
        <v>43921</v>
      </c>
      <c r="E68" s="19" t="s">
        <v>75</v>
      </c>
      <c r="F68" s="19" t="s">
        <v>76</v>
      </c>
      <c r="G68" s="52"/>
      <c r="H68" s="20">
        <v>0.48</v>
      </c>
      <c r="I68" s="20"/>
      <c r="J68" s="20">
        <f t="shared" si="7"/>
        <v>0.48</v>
      </c>
      <c r="K68" s="20"/>
      <c r="L68" s="20"/>
      <c r="M68" s="20"/>
      <c r="N68" s="53"/>
      <c r="O68" s="21">
        <f t="shared" si="6"/>
        <v>2761.0099999999993</v>
      </c>
    </row>
    <row r="69" spans="4:18" x14ac:dyDescent="0.3">
      <c r="D69" s="57"/>
      <c r="E69" s="25"/>
      <c r="F69" s="25"/>
      <c r="G69" s="52"/>
      <c r="H69" s="20"/>
      <c r="I69" s="20"/>
      <c r="J69" s="20"/>
      <c r="K69" s="20"/>
      <c r="L69" s="20"/>
      <c r="M69" s="20"/>
      <c r="N69" s="53"/>
      <c r="O69" s="21"/>
    </row>
    <row r="70" spans="4:18" x14ac:dyDescent="0.3">
      <c r="D70" s="58" t="s">
        <v>22</v>
      </c>
      <c r="E70" s="59"/>
      <c r="F70" s="59"/>
      <c r="G70" s="60">
        <f t="shared" ref="G70:L70" si="8">+SUM(G56:G69)</f>
        <v>0</v>
      </c>
      <c r="H70" s="60">
        <f t="shared" si="8"/>
        <v>5.5499999999999989</v>
      </c>
      <c r="I70" s="60">
        <f t="shared" si="8"/>
        <v>0</v>
      </c>
      <c r="J70" s="60">
        <f t="shared" si="8"/>
        <v>5.5499999999999989</v>
      </c>
      <c r="K70" s="60">
        <f t="shared" si="8"/>
        <v>0</v>
      </c>
      <c r="L70" s="60">
        <f t="shared" si="8"/>
        <v>0</v>
      </c>
      <c r="M70" s="60">
        <f>+SUM(M57:M69)</f>
        <v>0</v>
      </c>
      <c r="N70" s="61"/>
      <c r="O70" s="62">
        <f>(O56+J70)-M70</f>
        <v>2761.01</v>
      </c>
    </row>
    <row r="76" spans="4:18" x14ac:dyDescent="0.3">
      <c r="D76" s="63"/>
      <c r="E76" s="63"/>
      <c r="F76" s="63"/>
      <c r="G76" s="63" t="s">
        <v>222</v>
      </c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</row>
    <row r="77" spans="4:18" ht="21.6" x14ac:dyDescent="0.3">
      <c r="D77" s="64" t="s">
        <v>0</v>
      </c>
      <c r="E77" s="15" t="s">
        <v>24</v>
      </c>
      <c r="F77" s="15" t="s">
        <v>25</v>
      </c>
      <c r="G77" s="15" t="s">
        <v>2</v>
      </c>
      <c r="H77" s="15" t="s">
        <v>26</v>
      </c>
      <c r="I77" s="15" t="s">
        <v>27</v>
      </c>
      <c r="J77" s="15" t="s">
        <v>28</v>
      </c>
      <c r="K77" s="15" t="s">
        <v>29</v>
      </c>
      <c r="L77" s="15" t="s">
        <v>30</v>
      </c>
      <c r="M77" s="15" t="s">
        <v>31</v>
      </c>
      <c r="N77" s="15" t="s">
        <v>32</v>
      </c>
      <c r="O77" s="15" t="s">
        <v>33</v>
      </c>
      <c r="P77" s="15" t="s">
        <v>34</v>
      </c>
      <c r="Q77" s="15" t="s">
        <v>35</v>
      </c>
      <c r="R77" s="65" t="s">
        <v>36</v>
      </c>
    </row>
    <row r="78" spans="4:18" x14ac:dyDescent="0.3">
      <c r="D78" s="57"/>
      <c r="E78" s="34"/>
      <c r="F78" s="34"/>
      <c r="G78" s="34"/>
      <c r="H78" s="66" t="s">
        <v>10</v>
      </c>
      <c r="I78" s="66" t="s">
        <v>10</v>
      </c>
      <c r="J78" s="66" t="s">
        <v>10</v>
      </c>
      <c r="K78" s="66" t="s">
        <v>10</v>
      </c>
      <c r="L78" s="66" t="s">
        <v>10</v>
      </c>
      <c r="M78" s="66" t="s">
        <v>10</v>
      </c>
      <c r="N78" s="66" t="s">
        <v>10</v>
      </c>
      <c r="O78" s="66" t="s">
        <v>10</v>
      </c>
      <c r="P78" s="66" t="s">
        <v>10</v>
      </c>
      <c r="Q78" s="66" t="s">
        <v>10</v>
      </c>
      <c r="R78" s="67" t="s">
        <v>10</v>
      </c>
    </row>
    <row r="79" spans="4:18" ht="21.6" x14ac:dyDescent="0.3">
      <c r="D79" s="18">
        <v>43563</v>
      </c>
      <c r="E79" s="68">
        <v>1327</v>
      </c>
      <c r="F79" s="25" t="s">
        <v>59</v>
      </c>
      <c r="G79" s="25" t="s">
        <v>60</v>
      </c>
      <c r="H79" s="69"/>
      <c r="I79" s="69">
        <v>223.63</v>
      </c>
      <c r="J79" s="69"/>
      <c r="K79" s="69"/>
      <c r="L79" s="69"/>
      <c r="M79" s="69"/>
      <c r="N79" s="69"/>
      <c r="O79" s="69"/>
      <c r="P79" s="69">
        <f>SUM(H79:O79)</f>
        <v>223.63</v>
      </c>
      <c r="Q79" s="69"/>
      <c r="R79" s="70">
        <f>P79+Q79</f>
        <v>223.63</v>
      </c>
    </row>
    <row r="80" spans="4:18" ht="21.6" x14ac:dyDescent="0.3">
      <c r="D80" s="71">
        <v>39911</v>
      </c>
      <c r="E80" s="68">
        <v>1328</v>
      </c>
      <c r="F80" s="25" t="s">
        <v>61</v>
      </c>
      <c r="G80" s="25" t="s">
        <v>62</v>
      </c>
      <c r="H80" s="69"/>
      <c r="I80" s="69"/>
      <c r="J80" s="69"/>
      <c r="K80" s="69"/>
      <c r="L80" s="69">
        <v>54.82</v>
      </c>
      <c r="M80" s="69"/>
      <c r="N80" s="69"/>
      <c r="O80" s="69"/>
      <c r="P80" s="69">
        <f t="shared" ref="P80:P94" si="9">SUM(H80:O80)</f>
        <v>54.82</v>
      </c>
      <c r="Q80" s="69"/>
      <c r="R80" s="70">
        <f t="shared" ref="R80:R94" si="10">P80+Q80</f>
        <v>54.82</v>
      </c>
    </row>
    <row r="81" spans="4:21" ht="31.8" x14ac:dyDescent="0.3">
      <c r="D81" s="18">
        <v>43563</v>
      </c>
      <c r="E81" s="68">
        <v>1329</v>
      </c>
      <c r="F81" s="25" t="s">
        <v>63</v>
      </c>
      <c r="G81" s="25" t="s">
        <v>64</v>
      </c>
      <c r="H81" s="69"/>
      <c r="I81" s="69"/>
      <c r="J81" s="69"/>
      <c r="K81" s="69"/>
      <c r="L81" s="69">
        <v>16.079999999999998</v>
      </c>
      <c r="M81" s="69"/>
      <c r="N81" s="69"/>
      <c r="O81" s="69"/>
      <c r="P81" s="69">
        <f t="shared" si="9"/>
        <v>16.079999999999998</v>
      </c>
      <c r="Q81" s="69">
        <v>3.22</v>
      </c>
      <c r="R81" s="70">
        <f t="shared" si="10"/>
        <v>19.299999999999997</v>
      </c>
    </row>
    <row r="82" spans="4:21" ht="21.6" x14ac:dyDescent="0.3">
      <c r="D82" s="18">
        <v>43563</v>
      </c>
      <c r="E82" s="68">
        <v>1330</v>
      </c>
      <c r="F82" s="25" t="s">
        <v>65</v>
      </c>
      <c r="G82" s="25" t="s">
        <v>66</v>
      </c>
      <c r="H82" s="69"/>
      <c r="I82" s="69">
        <v>50</v>
      </c>
      <c r="J82" s="69"/>
      <c r="K82" s="69"/>
      <c r="L82" s="69"/>
      <c r="M82" s="69"/>
      <c r="N82" s="69"/>
      <c r="O82" s="69"/>
      <c r="P82" s="69">
        <f t="shared" si="9"/>
        <v>50</v>
      </c>
      <c r="Q82" s="69"/>
      <c r="R82" s="70">
        <f t="shared" si="10"/>
        <v>50</v>
      </c>
    </row>
    <row r="83" spans="4:21" ht="21.6" x14ac:dyDescent="0.3">
      <c r="D83" s="18">
        <v>43564</v>
      </c>
      <c r="E83" s="68" t="s">
        <v>37</v>
      </c>
      <c r="F83" s="25" t="s">
        <v>56</v>
      </c>
      <c r="G83" s="25" t="s">
        <v>48</v>
      </c>
      <c r="H83" s="69"/>
      <c r="I83" s="69"/>
      <c r="J83" s="69"/>
      <c r="K83" s="69"/>
      <c r="L83" s="69"/>
      <c r="M83" s="69"/>
      <c r="N83" s="69"/>
      <c r="O83" s="69">
        <v>332.14</v>
      </c>
      <c r="P83" s="69">
        <f t="shared" si="9"/>
        <v>332.14</v>
      </c>
      <c r="Q83" s="69"/>
      <c r="R83" s="70">
        <f t="shared" si="10"/>
        <v>332.14</v>
      </c>
    </row>
    <row r="84" spans="4:21" ht="21.6" x14ac:dyDescent="0.3">
      <c r="D84" s="18">
        <v>43587</v>
      </c>
      <c r="E84" s="68" t="s">
        <v>37</v>
      </c>
      <c r="F84" s="25" t="s">
        <v>78</v>
      </c>
      <c r="G84" s="25" t="s">
        <v>79</v>
      </c>
      <c r="H84" s="72"/>
      <c r="I84" s="69"/>
      <c r="J84" s="69"/>
      <c r="K84" s="69"/>
      <c r="L84" s="69">
        <v>60.32</v>
      </c>
      <c r="M84" s="69"/>
      <c r="N84" s="69"/>
      <c r="O84" s="69"/>
      <c r="P84" s="69">
        <f t="shared" si="9"/>
        <v>60.32</v>
      </c>
      <c r="Q84" s="69">
        <v>3.02</v>
      </c>
      <c r="R84" s="70">
        <f t="shared" si="10"/>
        <v>63.34</v>
      </c>
      <c r="U84" s="216"/>
    </row>
    <row r="85" spans="4:21" ht="31.8" x14ac:dyDescent="0.3">
      <c r="D85" s="18">
        <v>43598</v>
      </c>
      <c r="E85" s="68">
        <v>1331</v>
      </c>
      <c r="F85" s="25" t="s">
        <v>82</v>
      </c>
      <c r="G85" s="25" t="s">
        <v>83</v>
      </c>
      <c r="H85" s="72"/>
      <c r="I85" s="69">
        <v>99.17</v>
      </c>
      <c r="J85" s="69">
        <v>152.72</v>
      </c>
      <c r="K85" s="69"/>
      <c r="L85" s="69"/>
      <c r="M85" s="69"/>
      <c r="N85" s="69"/>
      <c r="O85" s="69"/>
      <c r="P85" s="69">
        <f t="shared" si="9"/>
        <v>251.89</v>
      </c>
      <c r="Q85" s="69">
        <v>19.829999999999998</v>
      </c>
      <c r="R85" s="70">
        <f t="shared" si="10"/>
        <v>271.71999999999997</v>
      </c>
    </row>
    <row r="86" spans="4:21" ht="21.6" x14ac:dyDescent="0.3">
      <c r="D86" s="18">
        <v>43598</v>
      </c>
      <c r="E86" s="68">
        <v>1332</v>
      </c>
      <c r="F86" s="25" t="s">
        <v>85</v>
      </c>
      <c r="G86" s="25" t="s">
        <v>86</v>
      </c>
      <c r="H86" s="72"/>
      <c r="I86" s="69">
        <v>480</v>
      </c>
      <c r="J86" s="69"/>
      <c r="K86" s="69"/>
      <c r="L86" s="69"/>
      <c r="M86" s="69"/>
      <c r="N86" s="69"/>
      <c r="O86" s="69"/>
      <c r="P86" s="69">
        <f t="shared" si="9"/>
        <v>480</v>
      </c>
      <c r="Q86" s="69">
        <v>96</v>
      </c>
      <c r="R86" s="70">
        <f t="shared" si="10"/>
        <v>576</v>
      </c>
    </row>
    <row r="87" spans="4:21" ht="31.8" x14ac:dyDescent="0.3">
      <c r="D87" s="18">
        <v>43598</v>
      </c>
      <c r="E87" s="68">
        <v>1333</v>
      </c>
      <c r="F87" s="25" t="s">
        <v>232</v>
      </c>
      <c r="G87" s="25" t="s">
        <v>88</v>
      </c>
      <c r="H87" s="69"/>
      <c r="I87" s="69"/>
      <c r="J87" s="69"/>
      <c r="K87" s="69"/>
      <c r="L87" s="69">
        <v>37.340000000000003</v>
      </c>
      <c r="M87" s="69"/>
      <c r="N87" s="69"/>
      <c r="O87" s="69"/>
      <c r="P87" s="69">
        <f t="shared" si="9"/>
        <v>37.340000000000003</v>
      </c>
      <c r="Q87" s="69">
        <v>7.47</v>
      </c>
      <c r="R87" s="70">
        <f t="shared" si="10"/>
        <v>44.81</v>
      </c>
    </row>
    <row r="88" spans="4:21" ht="31.8" x14ac:dyDescent="0.3">
      <c r="D88" s="18">
        <v>43598</v>
      </c>
      <c r="E88" s="68">
        <v>1334</v>
      </c>
      <c r="F88" s="25" t="s">
        <v>91</v>
      </c>
      <c r="G88" s="25" t="s">
        <v>92</v>
      </c>
      <c r="H88" s="69"/>
      <c r="I88" s="69"/>
      <c r="J88" s="69"/>
      <c r="K88" s="69"/>
      <c r="L88" s="69"/>
      <c r="M88" s="69"/>
      <c r="N88" s="69">
        <v>1563.52</v>
      </c>
      <c r="O88" s="69"/>
      <c r="P88" s="69">
        <f t="shared" si="9"/>
        <v>1563.52</v>
      </c>
      <c r="Q88" s="69"/>
      <c r="R88" s="70">
        <f t="shared" si="10"/>
        <v>1563.52</v>
      </c>
    </row>
    <row r="89" spans="4:21" x14ac:dyDescent="0.3">
      <c r="D89" s="18">
        <v>43598</v>
      </c>
      <c r="E89" s="68">
        <v>1335</v>
      </c>
      <c r="F89" s="25" t="s">
        <v>93</v>
      </c>
      <c r="G89" s="25" t="s">
        <v>29</v>
      </c>
      <c r="H89" s="69"/>
      <c r="I89" s="69"/>
      <c r="J89" s="69"/>
      <c r="K89" s="69">
        <v>38.18</v>
      </c>
      <c r="L89" s="69"/>
      <c r="M89" s="69"/>
      <c r="N89" s="69"/>
      <c r="O89" s="69"/>
      <c r="P89" s="69">
        <f t="shared" si="9"/>
        <v>38.18</v>
      </c>
      <c r="Q89" s="69"/>
      <c r="R89" s="70">
        <f t="shared" si="10"/>
        <v>38.18</v>
      </c>
    </row>
    <row r="90" spans="4:21" ht="31.8" x14ac:dyDescent="0.3">
      <c r="D90" s="18">
        <v>43598</v>
      </c>
      <c r="E90" s="68">
        <v>1336</v>
      </c>
      <c r="F90" s="25" t="s">
        <v>94</v>
      </c>
      <c r="G90" s="25" t="s">
        <v>95</v>
      </c>
      <c r="H90" s="69"/>
      <c r="I90" s="69"/>
      <c r="J90" s="69"/>
      <c r="K90" s="69"/>
      <c r="L90" s="69"/>
      <c r="M90" s="69">
        <v>74.680000000000007</v>
      </c>
      <c r="N90" s="69"/>
      <c r="O90" s="69"/>
      <c r="P90" s="69">
        <f t="shared" si="9"/>
        <v>74.680000000000007</v>
      </c>
      <c r="Q90" s="69">
        <v>14.94</v>
      </c>
      <c r="R90" s="70">
        <f t="shared" si="10"/>
        <v>89.62</v>
      </c>
    </row>
    <row r="91" spans="4:21" ht="31.8" x14ac:dyDescent="0.3">
      <c r="D91" s="18">
        <v>43598</v>
      </c>
      <c r="E91" s="68">
        <v>1337</v>
      </c>
      <c r="F91" s="25" t="s">
        <v>96</v>
      </c>
      <c r="G91" s="25" t="s">
        <v>97</v>
      </c>
      <c r="H91" s="69"/>
      <c r="I91" s="69">
        <v>14</v>
      </c>
      <c r="J91" s="69"/>
      <c r="K91" s="69"/>
      <c r="L91" s="69"/>
      <c r="M91" s="69"/>
      <c r="N91" s="69"/>
      <c r="O91" s="69"/>
      <c r="P91" s="69">
        <f t="shared" si="9"/>
        <v>14</v>
      </c>
      <c r="Q91" s="69"/>
      <c r="R91" s="70">
        <f t="shared" si="10"/>
        <v>14</v>
      </c>
    </row>
    <row r="92" spans="4:21" ht="31.8" x14ac:dyDescent="0.3">
      <c r="D92" s="18">
        <v>43626</v>
      </c>
      <c r="E92" s="68">
        <v>1338</v>
      </c>
      <c r="F92" s="25" t="s">
        <v>82</v>
      </c>
      <c r="G92" s="25" t="s">
        <v>99</v>
      </c>
      <c r="H92" s="69"/>
      <c r="I92" s="69"/>
      <c r="J92" s="69">
        <v>183.28</v>
      </c>
      <c r="K92" s="69"/>
      <c r="L92" s="69"/>
      <c r="M92" s="69"/>
      <c r="N92" s="69"/>
      <c r="O92" s="69"/>
      <c r="P92" s="69">
        <f t="shared" si="9"/>
        <v>183.28</v>
      </c>
      <c r="Q92" s="69"/>
      <c r="R92" s="70">
        <f t="shared" si="10"/>
        <v>183.28</v>
      </c>
    </row>
    <row r="93" spans="4:21" x14ac:dyDescent="0.3">
      <c r="D93" s="18">
        <v>43626</v>
      </c>
      <c r="E93" s="68">
        <v>1339</v>
      </c>
      <c r="F93" s="25" t="s">
        <v>93</v>
      </c>
      <c r="G93" s="25" t="s">
        <v>29</v>
      </c>
      <c r="H93" s="69"/>
      <c r="I93" s="69"/>
      <c r="J93" s="69"/>
      <c r="K93" s="69">
        <v>45.8</v>
      </c>
      <c r="L93" s="69"/>
      <c r="M93" s="69"/>
      <c r="N93" s="69"/>
      <c r="O93" s="69"/>
      <c r="P93" s="69">
        <f t="shared" si="9"/>
        <v>45.8</v>
      </c>
      <c r="Q93" s="69"/>
      <c r="R93" s="70">
        <f t="shared" si="10"/>
        <v>45.8</v>
      </c>
    </row>
    <row r="94" spans="4:21" ht="21.6" x14ac:dyDescent="0.3">
      <c r="D94" s="18">
        <v>43626</v>
      </c>
      <c r="E94" s="68">
        <v>1340</v>
      </c>
      <c r="F94" s="25" t="s">
        <v>100</v>
      </c>
      <c r="G94" s="25" t="s">
        <v>66</v>
      </c>
      <c r="H94" s="69"/>
      <c r="I94" s="69">
        <v>50</v>
      </c>
      <c r="J94" s="69"/>
      <c r="K94" s="69"/>
      <c r="L94" s="69"/>
      <c r="M94" s="69"/>
      <c r="N94" s="69"/>
      <c r="O94" s="69"/>
      <c r="P94" s="69">
        <f t="shared" si="9"/>
        <v>50</v>
      </c>
      <c r="Q94" s="69"/>
      <c r="R94" s="70">
        <f t="shared" si="10"/>
        <v>50</v>
      </c>
    </row>
    <row r="95" spans="4:21" x14ac:dyDescent="0.3">
      <c r="D95" s="73" t="s">
        <v>104</v>
      </c>
      <c r="E95" s="135"/>
      <c r="F95" s="59"/>
      <c r="G95" s="59"/>
      <c r="H95" s="75">
        <f>SUM(H79:H94)</f>
        <v>0</v>
      </c>
      <c r="I95" s="75">
        <f t="shared" ref="I95:P95" si="11">SUM(I79:I94)</f>
        <v>916.8</v>
      </c>
      <c r="J95" s="75">
        <f t="shared" si="11"/>
        <v>336</v>
      </c>
      <c r="K95" s="75">
        <f t="shared" si="11"/>
        <v>83.97999999999999</v>
      </c>
      <c r="L95" s="75">
        <f t="shared" si="11"/>
        <v>168.56</v>
      </c>
      <c r="M95" s="75">
        <f t="shared" si="11"/>
        <v>74.680000000000007</v>
      </c>
      <c r="N95" s="75">
        <f t="shared" si="11"/>
        <v>1563.52</v>
      </c>
      <c r="O95" s="75">
        <f t="shared" si="11"/>
        <v>332.14</v>
      </c>
      <c r="P95" s="75">
        <f t="shared" si="11"/>
        <v>3475.68</v>
      </c>
      <c r="Q95" s="75">
        <f t="shared" ref="Q95" si="12">SUM(Q79:Q94)</f>
        <v>144.47999999999999</v>
      </c>
      <c r="R95" s="190">
        <f t="shared" ref="R95" si="13">SUM(R79:R94)</f>
        <v>3620.16</v>
      </c>
      <c r="S95" s="142"/>
    </row>
    <row r="96" spans="4:21" x14ac:dyDescent="0.3">
      <c r="D96" s="136"/>
      <c r="E96" s="137"/>
      <c r="F96" s="47"/>
      <c r="G96" s="47"/>
      <c r="H96" s="138"/>
      <c r="I96" s="138"/>
      <c r="J96" s="138"/>
      <c r="K96" s="138"/>
      <c r="L96" s="138"/>
      <c r="M96" s="138"/>
      <c r="N96" s="138"/>
      <c r="O96" s="138"/>
      <c r="P96" s="138"/>
      <c r="Q96" s="138">
        <f>SUM(H95:O95)+Q95</f>
        <v>3620.16</v>
      </c>
      <c r="R96" s="139"/>
    </row>
    <row r="97" spans="4:18" x14ac:dyDescent="0.3">
      <c r="D97" s="140"/>
      <c r="E97" s="68"/>
      <c r="F97" s="25"/>
      <c r="G97" s="25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141"/>
    </row>
    <row r="98" spans="4:18" x14ac:dyDescent="0.3">
      <c r="D98" s="4"/>
      <c r="E98" s="5"/>
      <c r="F98" s="5"/>
      <c r="G98" s="5" t="s">
        <v>223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6"/>
    </row>
    <row r="99" spans="4:18" ht="21.6" x14ac:dyDescent="0.3">
      <c r="D99" s="76" t="s">
        <v>0</v>
      </c>
      <c r="E99" s="77" t="s">
        <v>24</v>
      </c>
      <c r="F99" s="77" t="s">
        <v>25</v>
      </c>
      <c r="G99" s="77" t="s">
        <v>2</v>
      </c>
      <c r="H99" s="77" t="s">
        <v>26</v>
      </c>
      <c r="I99" s="77" t="s">
        <v>27</v>
      </c>
      <c r="J99" s="77" t="s">
        <v>28</v>
      </c>
      <c r="K99" s="35" t="s">
        <v>29</v>
      </c>
      <c r="L99" s="77" t="s">
        <v>30</v>
      </c>
      <c r="M99" s="77" t="s">
        <v>31</v>
      </c>
      <c r="N99" s="78" t="s">
        <v>32</v>
      </c>
      <c r="O99" s="77" t="s">
        <v>33</v>
      </c>
      <c r="P99" s="77" t="s">
        <v>34</v>
      </c>
      <c r="Q99" s="77" t="s">
        <v>35</v>
      </c>
      <c r="R99" s="79" t="s">
        <v>36</v>
      </c>
    </row>
    <row r="100" spans="4:18" x14ac:dyDescent="0.3">
      <c r="D100" s="10"/>
      <c r="E100" s="11"/>
      <c r="H100" s="12" t="s">
        <v>10</v>
      </c>
      <c r="I100" s="12" t="s">
        <v>10</v>
      </c>
      <c r="J100" s="12" t="s">
        <v>10</v>
      </c>
      <c r="K100" s="12" t="s">
        <v>10</v>
      </c>
      <c r="L100" s="12" t="s">
        <v>10</v>
      </c>
      <c r="M100" s="80" t="s">
        <v>10</v>
      </c>
      <c r="N100" s="81" t="s">
        <v>10</v>
      </c>
      <c r="O100" s="12" t="s">
        <v>10</v>
      </c>
      <c r="P100" s="12" t="s">
        <v>10</v>
      </c>
      <c r="Q100" s="12" t="s">
        <v>10</v>
      </c>
      <c r="R100" s="13" t="s">
        <v>10</v>
      </c>
    </row>
    <row r="101" spans="4:18" x14ac:dyDescent="0.3">
      <c r="D101" s="14" t="s">
        <v>38</v>
      </c>
      <c r="E101" s="82"/>
      <c r="F101" s="47"/>
      <c r="G101" s="47"/>
      <c r="H101" s="83">
        <f>H95</f>
        <v>0</v>
      </c>
      <c r="I101" s="83">
        <f t="shared" ref="I101:R101" si="14">I95</f>
        <v>916.8</v>
      </c>
      <c r="J101" s="83">
        <f t="shared" si="14"/>
        <v>336</v>
      </c>
      <c r="K101" s="83">
        <f t="shared" si="14"/>
        <v>83.97999999999999</v>
      </c>
      <c r="L101" s="83">
        <f t="shared" si="14"/>
        <v>168.56</v>
      </c>
      <c r="M101" s="83">
        <f t="shared" si="14"/>
        <v>74.680000000000007</v>
      </c>
      <c r="N101" s="83">
        <f t="shared" si="14"/>
        <v>1563.52</v>
      </c>
      <c r="O101" s="83">
        <f t="shared" si="14"/>
        <v>332.14</v>
      </c>
      <c r="P101" s="83">
        <f t="shared" si="14"/>
        <v>3475.68</v>
      </c>
      <c r="Q101" s="83">
        <f t="shared" si="14"/>
        <v>144.47999999999999</v>
      </c>
      <c r="R101" s="17">
        <f t="shared" si="14"/>
        <v>3620.16</v>
      </c>
    </row>
    <row r="102" spans="4:18" ht="21.6" x14ac:dyDescent="0.3">
      <c r="D102" s="18">
        <v>43634</v>
      </c>
      <c r="E102" s="68" t="s">
        <v>37</v>
      </c>
      <c r="F102" s="25" t="s">
        <v>102</v>
      </c>
      <c r="G102" s="25" t="s">
        <v>103</v>
      </c>
      <c r="H102" s="20"/>
      <c r="I102" s="20"/>
      <c r="J102" s="20"/>
      <c r="K102" s="20"/>
      <c r="L102" s="20">
        <v>47.31</v>
      </c>
      <c r="M102" s="20"/>
      <c r="N102" s="20"/>
      <c r="O102" s="20"/>
      <c r="P102" s="20">
        <f t="shared" ref="P102:P114" si="15">SUM(H102:O102)</f>
        <v>47.31</v>
      </c>
      <c r="Q102" s="20">
        <v>2.37</v>
      </c>
      <c r="R102" s="21">
        <f t="shared" ref="R102:R114" si="16">SUM(P102:Q102)</f>
        <v>49.68</v>
      </c>
    </row>
    <row r="103" spans="4:18" ht="31.8" x14ac:dyDescent="0.3">
      <c r="D103" s="18">
        <v>43654</v>
      </c>
      <c r="E103" s="68">
        <v>1341</v>
      </c>
      <c r="F103" s="25" t="s">
        <v>82</v>
      </c>
      <c r="G103" s="85" t="s">
        <v>105</v>
      </c>
      <c r="H103" s="20"/>
      <c r="I103" s="20"/>
      <c r="J103" s="20">
        <v>183.28</v>
      </c>
      <c r="K103" s="20"/>
      <c r="L103" s="20"/>
      <c r="M103" s="20"/>
      <c r="N103" s="20"/>
      <c r="O103" s="20"/>
      <c r="P103" s="20">
        <f t="shared" si="15"/>
        <v>183.28</v>
      </c>
      <c r="Q103" s="20"/>
      <c r="R103" s="21">
        <f t="shared" si="16"/>
        <v>183.28</v>
      </c>
    </row>
    <row r="104" spans="4:18" ht="21.6" x14ac:dyDescent="0.3">
      <c r="D104" s="18">
        <v>43654</v>
      </c>
      <c r="E104" s="68">
        <v>1342</v>
      </c>
      <c r="F104" s="25" t="s">
        <v>106</v>
      </c>
      <c r="G104" s="25" t="s">
        <v>29</v>
      </c>
      <c r="H104" s="20"/>
      <c r="I104" s="20"/>
      <c r="J104" s="20"/>
      <c r="K104" s="20">
        <v>45.8</v>
      </c>
      <c r="L104" s="20"/>
      <c r="M104" s="20"/>
      <c r="N104" s="20"/>
      <c r="O104" s="20"/>
      <c r="P104" s="20">
        <f t="shared" si="15"/>
        <v>45.8</v>
      </c>
      <c r="Q104" s="20"/>
      <c r="R104" s="21">
        <f t="shared" si="16"/>
        <v>45.8</v>
      </c>
    </row>
    <row r="105" spans="4:18" ht="42" x14ac:dyDescent="0.3">
      <c r="D105" s="18">
        <v>43654</v>
      </c>
      <c r="E105" s="68">
        <v>1343</v>
      </c>
      <c r="F105" s="25" t="s">
        <v>107</v>
      </c>
      <c r="G105" s="25" t="s">
        <v>108</v>
      </c>
      <c r="H105" s="20"/>
      <c r="I105" s="20"/>
      <c r="J105" s="20"/>
      <c r="K105" s="20"/>
      <c r="L105" s="20"/>
      <c r="M105" s="20"/>
      <c r="N105" s="20"/>
      <c r="O105" s="20">
        <v>504.95</v>
      </c>
      <c r="P105" s="20">
        <f t="shared" si="15"/>
        <v>504.95</v>
      </c>
      <c r="Q105" s="20">
        <v>100.99</v>
      </c>
      <c r="R105" s="21">
        <f t="shared" si="16"/>
        <v>605.93999999999994</v>
      </c>
    </row>
    <row r="106" spans="4:18" ht="31.8" x14ac:dyDescent="0.3">
      <c r="D106" s="18">
        <v>43654</v>
      </c>
      <c r="E106" s="86">
        <v>1344</v>
      </c>
      <c r="F106" s="25" t="s">
        <v>109</v>
      </c>
      <c r="G106" s="25" t="s">
        <v>110</v>
      </c>
      <c r="H106" s="69"/>
      <c r="I106" s="69"/>
      <c r="J106" s="69"/>
      <c r="K106" s="69"/>
      <c r="L106" s="69">
        <v>35.96</v>
      </c>
      <c r="M106" s="20"/>
      <c r="N106" s="20"/>
      <c r="O106" s="20"/>
      <c r="P106" s="20">
        <f t="shared" si="15"/>
        <v>35.96</v>
      </c>
      <c r="Q106" s="20"/>
      <c r="R106" s="21">
        <f t="shared" si="16"/>
        <v>35.96</v>
      </c>
    </row>
    <row r="107" spans="4:18" ht="21.6" x14ac:dyDescent="0.3">
      <c r="D107" s="18">
        <v>43654</v>
      </c>
      <c r="E107" s="68">
        <v>1345</v>
      </c>
      <c r="F107" s="25" t="s">
        <v>111</v>
      </c>
      <c r="G107" s="25" t="s">
        <v>112</v>
      </c>
      <c r="H107" s="20">
        <v>60</v>
      </c>
      <c r="I107" s="20"/>
      <c r="J107" s="20"/>
      <c r="K107" s="20"/>
      <c r="L107" s="20"/>
      <c r="M107" s="20"/>
      <c r="N107" s="20"/>
      <c r="O107" s="20"/>
      <c r="P107" s="20">
        <f t="shared" si="15"/>
        <v>60</v>
      </c>
      <c r="Q107" s="20"/>
      <c r="R107" s="21">
        <f t="shared" si="16"/>
        <v>60</v>
      </c>
    </row>
    <row r="108" spans="4:18" ht="21.6" x14ac:dyDescent="0.3">
      <c r="D108" s="18">
        <v>43664</v>
      </c>
      <c r="E108" s="68" t="s">
        <v>37</v>
      </c>
      <c r="F108" s="19" t="s">
        <v>102</v>
      </c>
      <c r="G108" s="25" t="s">
        <v>103</v>
      </c>
      <c r="H108" s="20"/>
      <c r="I108" s="20"/>
      <c r="J108" s="20"/>
      <c r="K108" s="20"/>
      <c r="L108" s="20">
        <v>30.17</v>
      </c>
      <c r="M108" s="20"/>
      <c r="N108" s="20"/>
      <c r="O108" s="20"/>
      <c r="P108" s="20">
        <f t="shared" si="15"/>
        <v>30.17</v>
      </c>
      <c r="Q108" s="20">
        <v>1.51</v>
      </c>
      <c r="R108" s="21">
        <f t="shared" si="16"/>
        <v>31.680000000000003</v>
      </c>
    </row>
    <row r="109" spans="4:18" ht="31.8" x14ac:dyDescent="0.3">
      <c r="D109" s="87">
        <v>43689</v>
      </c>
      <c r="E109" s="68">
        <v>1346</v>
      </c>
      <c r="F109" s="88" t="s">
        <v>82</v>
      </c>
      <c r="G109" s="85" t="s">
        <v>115</v>
      </c>
      <c r="H109" s="89"/>
      <c r="I109" s="89"/>
      <c r="J109" s="89">
        <v>183.28</v>
      </c>
      <c r="K109" s="89"/>
      <c r="L109" s="89"/>
      <c r="M109" s="89"/>
      <c r="N109" s="89"/>
      <c r="O109" s="89"/>
      <c r="P109" s="20">
        <f t="shared" si="15"/>
        <v>183.28</v>
      </c>
      <c r="Q109" s="89"/>
      <c r="R109" s="21">
        <f t="shared" si="16"/>
        <v>183.28</v>
      </c>
    </row>
    <row r="110" spans="4:18" ht="21.6" x14ac:dyDescent="0.3">
      <c r="D110" s="18">
        <v>43689</v>
      </c>
      <c r="E110" s="68">
        <v>1347</v>
      </c>
      <c r="F110" s="25" t="s">
        <v>106</v>
      </c>
      <c r="G110" s="25" t="s">
        <v>29</v>
      </c>
      <c r="H110" s="20"/>
      <c r="I110" s="20"/>
      <c r="J110" s="20"/>
      <c r="K110" s="20">
        <v>45.8</v>
      </c>
      <c r="L110" s="20"/>
      <c r="M110" s="20"/>
      <c r="N110" s="20"/>
      <c r="O110" s="20"/>
      <c r="P110" s="20">
        <f t="shared" si="15"/>
        <v>45.8</v>
      </c>
      <c r="Q110" s="20"/>
      <c r="R110" s="21">
        <f t="shared" si="16"/>
        <v>45.8</v>
      </c>
    </row>
    <row r="111" spans="4:18" ht="31.8" x14ac:dyDescent="0.3">
      <c r="D111" s="18">
        <v>43689</v>
      </c>
      <c r="E111" s="90">
        <v>1348</v>
      </c>
      <c r="F111" s="91" t="s">
        <v>119</v>
      </c>
      <c r="G111" s="91" t="s">
        <v>120</v>
      </c>
      <c r="H111" s="28"/>
      <c r="I111" s="28"/>
      <c r="J111" s="28"/>
      <c r="K111" s="28"/>
      <c r="L111" s="28">
        <v>69.39</v>
      </c>
      <c r="M111" s="28"/>
      <c r="N111" s="28"/>
      <c r="O111" s="28"/>
      <c r="P111" s="20">
        <f t="shared" si="15"/>
        <v>69.39</v>
      </c>
      <c r="Q111" s="28">
        <v>13.88</v>
      </c>
      <c r="R111" s="21">
        <f t="shared" si="16"/>
        <v>83.27</v>
      </c>
    </row>
    <row r="112" spans="4:18" ht="21.6" x14ac:dyDescent="0.3">
      <c r="D112" s="18">
        <v>43689</v>
      </c>
      <c r="E112" s="68">
        <v>1349</v>
      </c>
      <c r="F112" s="19" t="s">
        <v>121</v>
      </c>
      <c r="G112" s="25" t="s">
        <v>122</v>
      </c>
      <c r="H112" s="20"/>
      <c r="I112" s="20"/>
      <c r="J112" s="20"/>
      <c r="K112" s="20"/>
      <c r="L112" s="20"/>
      <c r="M112" s="20"/>
      <c r="N112" s="20"/>
      <c r="O112" s="20">
        <v>50</v>
      </c>
      <c r="P112" s="20">
        <f t="shared" si="15"/>
        <v>50</v>
      </c>
      <c r="Q112" s="20"/>
      <c r="R112" s="21">
        <f t="shared" si="16"/>
        <v>50</v>
      </c>
    </row>
    <row r="113" spans="4:18" ht="21.6" x14ac:dyDescent="0.3">
      <c r="D113" s="18">
        <v>43699</v>
      </c>
      <c r="E113" s="68" t="s">
        <v>37</v>
      </c>
      <c r="F113" s="19" t="s">
        <v>102</v>
      </c>
      <c r="G113" s="25" t="s">
        <v>103</v>
      </c>
      <c r="H113" s="20"/>
      <c r="I113" s="20"/>
      <c r="J113" s="20"/>
      <c r="K113" s="20"/>
      <c r="L113" s="20">
        <v>28.72</v>
      </c>
      <c r="M113" s="20"/>
      <c r="N113" s="20"/>
      <c r="O113" s="20"/>
      <c r="P113" s="20">
        <f t="shared" si="15"/>
        <v>28.72</v>
      </c>
      <c r="Q113" s="20">
        <v>1.44</v>
      </c>
      <c r="R113" s="21">
        <f t="shared" si="16"/>
        <v>30.16</v>
      </c>
    </row>
    <row r="114" spans="4:18" ht="31.8" x14ac:dyDescent="0.3">
      <c r="D114" s="18">
        <v>43717</v>
      </c>
      <c r="E114" s="68">
        <v>1350</v>
      </c>
      <c r="F114" s="25" t="s">
        <v>82</v>
      </c>
      <c r="G114" s="25" t="s">
        <v>132</v>
      </c>
      <c r="H114" s="20"/>
      <c r="I114" s="20"/>
      <c r="J114" s="20">
        <v>183.28</v>
      </c>
      <c r="K114" s="20"/>
      <c r="L114" s="20"/>
      <c r="M114" s="20"/>
      <c r="N114" s="20"/>
      <c r="O114" s="20"/>
      <c r="P114" s="20">
        <f t="shared" si="15"/>
        <v>183.28</v>
      </c>
      <c r="Q114" s="20"/>
      <c r="R114" s="21">
        <f t="shared" si="16"/>
        <v>183.28</v>
      </c>
    </row>
    <row r="115" spans="4:18" ht="21.6" x14ac:dyDescent="0.3">
      <c r="D115" s="18">
        <v>43717</v>
      </c>
      <c r="E115" s="68">
        <v>1351</v>
      </c>
      <c r="F115" s="25" t="s">
        <v>133</v>
      </c>
      <c r="G115" s="25"/>
      <c r="H115" s="56"/>
      <c r="I115" s="56"/>
      <c r="J115" s="56"/>
      <c r="K115" s="92"/>
      <c r="L115" s="56"/>
      <c r="M115" s="56"/>
      <c r="N115" s="56"/>
      <c r="O115" s="56"/>
      <c r="P115" s="20"/>
      <c r="Q115" s="56"/>
      <c r="R115" s="21"/>
    </row>
    <row r="116" spans="4:18" x14ac:dyDescent="0.3">
      <c r="D116" s="58" t="s">
        <v>11</v>
      </c>
      <c r="E116" s="74"/>
      <c r="F116" s="59"/>
      <c r="G116" s="59"/>
      <c r="H116" s="60">
        <f>SUM(H101:H115)</f>
        <v>60</v>
      </c>
      <c r="I116" s="60">
        <f t="shared" ref="I116:P116" si="17">SUM(I101:I115)</f>
        <v>916.8</v>
      </c>
      <c r="J116" s="60">
        <f t="shared" si="17"/>
        <v>885.83999999999992</v>
      </c>
      <c r="K116" s="60">
        <f t="shared" si="17"/>
        <v>175.57999999999998</v>
      </c>
      <c r="L116" s="60">
        <f t="shared" si="17"/>
        <v>380.11</v>
      </c>
      <c r="M116" s="60">
        <f t="shared" si="17"/>
        <v>74.680000000000007</v>
      </c>
      <c r="N116" s="60">
        <f t="shared" si="17"/>
        <v>1563.52</v>
      </c>
      <c r="O116" s="60">
        <f t="shared" si="17"/>
        <v>887.08999999999992</v>
      </c>
      <c r="P116" s="60">
        <f t="shared" si="17"/>
        <v>4943.6200000000008</v>
      </c>
      <c r="Q116" s="60">
        <f>SUM(Q101:Q115)</f>
        <v>264.66999999999996</v>
      </c>
      <c r="R116" s="62">
        <f>SUM(P116:Q116)</f>
        <v>5208.2900000000009</v>
      </c>
    </row>
    <row r="121" spans="4:18" x14ac:dyDescent="0.3">
      <c r="D121" s="4"/>
      <c r="E121" s="5"/>
      <c r="F121" s="5"/>
      <c r="G121" s="5" t="s">
        <v>224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6"/>
    </row>
    <row r="122" spans="4:18" ht="21.6" x14ac:dyDescent="0.3">
      <c r="D122" s="76" t="s">
        <v>0</v>
      </c>
      <c r="E122" s="77" t="s">
        <v>24</v>
      </c>
      <c r="F122" s="77" t="s">
        <v>25</v>
      </c>
      <c r="G122" s="77" t="s">
        <v>2</v>
      </c>
      <c r="H122" s="77" t="s">
        <v>26</v>
      </c>
      <c r="I122" s="77" t="s">
        <v>27</v>
      </c>
      <c r="J122" s="77" t="s">
        <v>28</v>
      </c>
      <c r="K122" s="35" t="s">
        <v>29</v>
      </c>
      <c r="L122" s="77" t="s">
        <v>30</v>
      </c>
      <c r="M122" s="77" t="s">
        <v>31</v>
      </c>
      <c r="N122" s="78" t="s">
        <v>32</v>
      </c>
      <c r="O122" s="77" t="s">
        <v>33</v>
      </c>
      <c r="P122" s="77" t="s">
        <v>34</v>
      </c>
      <c r="Q122" s="77" t="s">
        <v>35</v>
      </c>
      <c r="R122" s="79" t="s">
        <v>36</v>
      </c>
    </row>
    <row r="123" spans="4:18" x14ac:dyDescent="0.3">
      <c r="D123" s="10"/>
      <c r="E123" s="11"/>
      <c r="H123" s="12" t="s">
        <v>10</v>
      </c>
      <c r="I123" s="12" t="s">
        <v>10</v>
      </c>
      <c r="J123" s="12" t="s">
        <v>10</v>
      </c>
      <c r="K123" s="12" t="s">
        <v>10</v>
      </c>
      <c r="L123" s="12" t="s">
        <v>10</v>
      </c>
      <c r="M123" s="80" t="s">
        <v>10</v>
      </c>
      <c r="N123" s="81" t="s">
        <v>10</v>
      </c>
      <c r="O123" s="12" t="s">
        <v>10</v>
      </c>
      <c r="P123" s="12" t="s">
        <v>10</v>
      </c>
      <c r="Q123" s="12" t="s">
        <v>10</v>
      </c>
      <c r="R123" s="13" t="s">
        <v>10</v>
      </c>
    </row>
    <row r="124" spans="4:18" x14ac:dyDescent="0.3">
      <c r="D124" s="14" t="s">
        <v>38</v>
      </c>
      <c r="E124" s="82"/>
      <c r="F124" s="47"/>
      <c r="G124" s="47"/>
      <c r="H124" s="83">
        <f t="shared" ref="H124:R124" si="18">H116</f>
        <v>60</v>
      </c>
      <c r="I124" s="83">
        <f t="shared" si="18"/>
        <v>916.8</v>
      </c>
      <c r="J124" s="83">
        <f t="shared" si="18"/>
        <v>885.83999999999992</v>
      </c>
      <c r="K124" s="83">
        <f t="shared" si="18"/>
        <v>175.57999999999998</v>
      </c>
      <c r="L124" s="83">
        <f t="shared" si="18"/>
        <v>380.11</v>
      </c>
      <c r="M124" s="83">
        <f t="shared" si="18"/>
        <v>74.680000000000007</v>
      </c>
      <c r="N124" s="83">
        <f t="shared" si="18"/>
        <v>1563.52</v>
      </c>
      <c r="O124" s="83">
        <f t="shared" si="18"/>
        <v>887.08999999999992</v>
      </c>
      <c r="P124" s="83">
        <f t="shared" si="18"/>
        <v>4943.6200000000008</v>
      </c>
      <c r="Q124" s="83">
        <f t="shared" si="18"/>
        <v>264.66999999999996</v>
      </c>
      <c r="R124" s="17">
        <f t="shared" si="18"/>
        <v>5208.2900000000009</v>
      </c>
    </row>
    <row r="125" spans="4:18" ht="21.6" x14ac:dyDescent="0.3">
      <c r="D125" s="18">
        <v>43717</v>
      </c>
      <c r="E125" s="68">
        <v>1352</v>
      </c>
      <c r="F125" s="25" t="s">
        <v>106</v>
      </c>
      <c r="G125" s="25" t="s">
        <v>29</v>
      </c>
      <c r="H125" s="20"/>
      <c r="I125" s="20"/>
      <c r="J125" s="20"/>
      <c r="K125" s="20">
        <v>45.8</v>
      </c>
      <c r="L125" s="20"/>
      <c r="M125" s="20"/>
      <c r="N125" s="20"/>
      <c r="O125" s="20"/>
      <c r="P125" s="20">
        <f t="shared" ref="P125:P134" si="19">SUM(H125:O125)</f>
        <v>45.8</v>
      </c>
      <c r="Q125" s="20"/>
      <c r="R125" s="21">
        <f t="shared" ref="R125:R135" si="20">SUM(P125:Q125)</f>
        <v>45.8</v>
      </c>
    </row>
    <row r="126" spans="4:18" ht="31.8" x14ac:dyDescent="0.3">
      <c r="D126" s="18">
        <v>43717</v>
      </c>
      <c r="E126" s="68">
        <v>1353</v>
      </c>
      <c r="F126" s="25" t="s">
        <v>134</v>
      </c>
      <c r="G126" s="85" t="s">
        <v>135</v>
      </c>
      <c r="H126" s="20"/>
      <c r="I126" s="20"/>
      <c r="J126" s="20"/>
      <c r="K126" s="20"/>
      <c r="L126" s="20"/>
      <c r="M126" s="20"/>
      <c r="N126" s="20"/>
      <c r="O126" s="20">
        <v>18.489999999999998</v>
      </c>
      <c r="P126" s="20">
        <f t="shared" si="19"/>
        <v>18.489999999999998</v>
      </c>
      <c r="Q126" s="20">
        <v>3.7</v>
      </c>
      <c r="R126" s="21">
        <f t="shared" si="20"/>
        <v>22.189999999999998</v>
      </c>
    </row>
    <row r="127" spans="4:18" ht="42" x14ac:dyDescent="0.3">
      <c r="D127" s="71" t="s">
        <v>136</v>
      </c>
      <c r="E127" s="68">
        <v>1354</v>
      </c>
      <c r="F127" s="25" t="s">
        <v>137</v>
      </c>
      <c r="G127" s="25" t="s">
        <v>138</v>
      </c>
      <c r="H127" s="20">
        <v>103.5</v>
      </c>
      <c r="I127" s="20"/>
      <c r="J127" s="20"/>
      <c r="K127" s="20"/>
      <c r="L127" s="20"/>
      <c r="M127" s="20"/>
      <c r="N127" s="20"/>
      <c r="O127" s="20"/>
      <c r="P127" s="20">
        <f t="shared" si="19"/>
        <v>103.5</v>
      </c>
      <c r="Q127" s="20">
        <v>20.7</v>
      </c>
      <c r="R127" s="21">
        <f t="shared" si="20"/>
        <v>124.2</v>
      </c>
    </row>
    <row r="128" spans="4:18" ht="62.4" x14ac:dyDescent="0.3">
      <c r="D128" s="18">
        <v>43717</v>
      </c>
      <c r="E128" s="68">
        <v>1355</v>
      </c>
      <c r="F128" s="25" t="s">
        <v>139</v>
      </c>
      <c r="G128" s="25" t="s">
        <v>140</v>
      </c>
      <c r="H128" s="20"/>
      <c r="I128" s="20"/>
      <c r="J128" s="20"/>
      <c r="K128" s="20"/>
      <c r="L128" s="20"/>
      <c r="M128" s="20"/>
      <c r="N128" s="20"/>
      <c r="O128" s="20">
        <v>124.1</v>
      </c>
      <c r="P128" s="20">
        <f t="shared" si="19"/>
        <v>124.1</v>
      </c>
      <c r="Q128" s="20">
        <v>24.82</v>
      </c>
      <c r="R128" s="21">
        <f t="shared" si="20"/>
        <v>148.91999999999999</v>
      </c>
    </row>
    <row r="129" spans="4:18" ht="31.8" x14ac:dyDescent="0.3">
      <c r="D129" s="18">
        <v>43732</v>
      </c>
      <c r="E129" s="86" t="s">
        <v>37</v>
      </c>
      <c r="F129" s="25" t="s">
        <v>141</v>
      </c>
      <c r="G129" s="25" t="s">
        <v>142</v>
      </c>
      <c r="H129" s="69"/>
      <c r="I129" s="69"/>
      <c r="J129" s="69"/>
      <c r="K129" s="69"/>
      <c r="L129" s="69">
        <v>27.82</v>
      </c>
      <c r="M129" s="20"/>
      <c r="N129" s="20"/>
      <c r="O129" s="20"/>
      <c r="P129" s="20">
        <f t="shared" si="19"/>
        <v>27.82</v>
      </c>
      <c r="Q129" s="20">
        <v>1.39</v>
      </c>
      <c r="R129" s="21">
        <f t="shared" si="20"/>
        <v>29.21</v>
      </c>
    </row>
    <row r="130" spans="4:18" ht="21.6" x14ac:dyDescent="0.3">
      <c r="D130" s="87">
        <v>43747</v>
      </c>
      <c r="E130" s="68" t="s">
        <v>37</v>
      </c>
      <c r="F130" s="25" t="s">
        <v>56</v>
      </c>
      <c r="G130" s="25" t="s">
        <v>150</v>
      </c>
      <c r="H130" s="20"/>
      <c r="I130" s="20"/>
      <c r="J130" s="20"/>
      <c r="K130" s="20"/>
      <c r="L130" s="20"/>
      <c r="M130" s="20"/>
      <c r="N130" s="20"/>
      <c r="O130" s="20">
        <v>332.14</v>
      </c>
      <c r="P130" s="20">
        <f t="shared" si="19"/>
        <v>332.14</v>
      </c>
      <c r="Q130" s="20"/>
      <c r="R130" s="21">
        <f t="shared" si="20"/>
        <v>332.14</v>
      </c>
    </row>
    <row r="131" spans="4:18" ht="42" x14ac:dyDescent="0.3">
      <c r="D131" s="18">
        <v>43752</v>
      </c>
      <c r="E131" s="68">
        <v>1356</v>
      </c>
      <c r="F131" s="19" t="s">
        <v>82</v>
      </c>
      <c r="G131" s="25" t="s">
        <v>151</v>
      </c>
      <c r="H131" s="20"/>
      <c r="I131" s="20"/>
      <c r="J131" s="20">
        <v>229.08</v>
      </c>
      <c r="K131" s="20"/>
      <c r="L131" s="20"/>
      <c r="M131" s="20"/>
      <c r="N131" s="20"/>
      <c r="O131" s="20"/>
      <c r="P131" s="20">
        <f t="shared" si="19"/>
        <v>229.08</v>
      </c>
      <c r="Q131" s="20"/>
      <c r="R131" s="21">
        <f t="shared" si="20"/>
        <v>229.08</v>
      </c>
    </row>
    <row r="132" spans="4:18" ht="21.6" x14ac:dyDescent="0.3">
      <c r="D132" s="87">
        <v>43752</v>
      </c>
      <c r="E132" s="68">
        <v>1357</v>
      </c>
      <c r="F132" s="88" t="s">
        <v>152</v>
      </c>
      <c r="G132" s="85" t="s">
        <v>153</v>
      </c>
      <c r="H132" s="89"/>
      <c r="I132" s="89">
        <v>50</v>
      </c>
      <c r="J132" s="89"/>
      <c r="K132" s="89"/>
      <c r="L132" s="89"/>
      <c r="M132" s="89"/>
      <c r="N132" s="89"/>
      <c r="O132" s="89"/>
      <c r="P132" s="20">
        <f t="shared" si="19"/>
        <v>50</v>
      </c>
      <c r="Q132" s="89"/>
      <c r="R132" s="21">
        <f t="shared" si="20"/>
        <v>50</v>
      </c>
    </row>
    <row r="133" spans="4:18" ht="21.6" x14ac:dyDescent="0.3">
      <c r="D133" s="18">
        <v>43752</v>
      </c>
      <c r="E133" s="68">
        <v>1358</v>
      </c>
      <c r="F133" s="25" t="s">
        <v>85</v>
      </c>
      <c r="G133" s="25" t="s">
        <v>154</v>
      </c>
      <c r="H133" s="20"/>
      <c r="I133" s="20">
        <v>200</v>
      </c>
      <c r="J133" s="20"/>
      <c r="K133" s="20"/>
      <c r="L133" s="20"/>
      <c r="M133" s="20"/>
      <c r="N133" s="20"/>
      <c r="O133" s="20"/>
      <c r="P133" s="20">
        <f t="shared" si="19"/>
        <v>200</v>
      </c>
      <c r="Q133" s="20">
        <v>40</v>
      </c>
      <c r="R133" s="21">
        <f t="shared" si="20"/>
        <v>240</v>
      </c>
    </row>
    <row r="134" spans="4:18" ht="31.8" x14ac:dyDescent="0.3">
      <c r="D134" s="26">
        <v>43752</v>
      </c>
      <c r="E134" s="90">
        <v>1359</v>
      </c>
      <c r="F134" s="91" t="s">
        <v>155</v>
      </c>
      <c r="G134" s="91" t="s">
        <v>156</v>
      </c>
      <c r="H134" s="28"/>
      <c r="I134" s="28"/>
      <c r="J134" s="28"/>
      <c r="K134" s="28"/>
      <c r="L134" s="28">
        <v>61.17</v>
      </c>
      <c r="M134" s="28"/>
      <c r="N134" s="28"/>
      <c r="O134" s="28"/>
      <c r="P134" s="28">
        <f t="shared" si="19"/>
        <v>61.17</v>
      </c>
      <c r="Q134" s="28"/>
      <c r="R134" s="154">
        <f t="shared" si="20"/>
        <v>61.17</v>
      </c>
    </row>
    <row r="135" spans="4:18" x14ac:dyDescent="0.3">
      <c r="D135" s="162" t="s">
        <v>11</v>
      </c>
      <c r="E135" s="163"/>
      <c r="F135" s="77"/>
      <c r="G135" s="164"/>
      <c r="H135" s="165">
        <f t="shared" ref="H135:O135" si="21">SUM(H124:H134)</f>
        <v>163.5</v>
      </c>
      <c r="I135" s="165">
        <f t="shared" si="21"/>
        <v>1166.8</v>
      </c>
      <c r="J135" s="165">
        <f t="shared" si="21"/>
        <v>1114.9199999999998</v>
      </c>
      <c r="K135" s="165">
        <f t="shared" si="21"/>
        <v>221.38</v>
      </c>
      <c r="L135" s="165">
        <f t="shared" si="21"/>
        <v>469.1</v>
      </c>
      <c r="M135" s="165">
        <f t="shared" si="21"/>
        <v>74.680000000000007</v>
      </c>
      <c r="N135" s="165">
        <f t="shared" si="21"/>
        <v>1563.52</v>
      </c>
      <c r="O135" s="165">
        <f t="shared" si="21"/>
        <v>1361.8199999999997</v>
      </c>
      <c r="P135" s="165">
        <f>SUM(P124:P134)</f>
        <v>6135.7200000000012</v>
      </c>
      <c r="Q135" s="165">
        <f>SUM(Q124:Q134)</f>
        <v>355.27999999999992</v>
      </c>
      <c r="R135" s="166">
        <f t="shared" si="20"/>
        <v>6491.0000000000009</v>
      </c>
    </row>
    <row r="136" spans="4:18" x14ac:dyDescent="0.3">
      <c r="D136" s="167"/>
      <c r="E136" s="137"/>
      <c r="F136" s="15"/>
      <c r="G136" s="47"/>
      <c r="H136" s="49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4:18" x14ac:dyDescent="0.3">
      <c r="D137" s="168"/>
      <c r="E137" s="68"/>
      <c r="F137" s="25"/>
      <c r="G137" s="25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</row>
    <row r="138" spans="4:18" x14ac:dyDescent="0.3">
      <c r="D138" s="168"/>
      <c r="E138" s="68"/>
      <c r="F138" s="25"/>
      <c r="G138" s="25"/>
      <c r="H138" s="84"/>
      <c r="I138" s="56"/>
      <c r="J138" s="56"/>
      <c r="K138" s="92"/>
      <c r="L138" s="56"/>
      <c r="M138" s="56"/>
      <c r="N138" s="56"/>
      <c r="O138" s="56"/>
      <c r="P138" s="20"/>
      <c r="Q138" s="56"/>
      <c r="R138" s="20"/>
    </row>
    <row r="139" spans="4:18" x14ac:dyDescent="0.3">
      <c r="D139" s="66"/>
      <c r="E139" s="34"/>
      <c r="F139" s="25"/>
      <c r="G139" s="25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4:18" x14ac:dyDescent="0.3">
      <c r="H140" s="161"/>
      <c r="I140" s="161"/>
      <c r="J140" s="161"/>
      <c r="K140" s="161"/>
      <c r="L140" s="161"/>
      <c r="M140" s="161"/>
      <c r="N140" s="161"/>
      <c r="O140" s="161"/>
    </row>
    <row r="143" spans="4:18" x14ac:dyDescent="0.3">
      <c r="D143" s="4"/>
      <c r="E143" s="5"/>
      <c r="F143" s="5"/>
      <c r="G143" s="5" t="s">
        <v>225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6"/>
    </row>
    <row r="144" spans="4:18" ht="21.6" x14ac:dyDescent="0.3">
      <c r="D144" s="76" t="s">
        <v>0</v>
      </c>
      <c r="E144" s="77" t="s">
        <v>24</v>
      </c>
      <c r="F144" s="77" t="s">
        <v>25</v>
      </c>
      <c r="G144" s="77" t="s">
        <v>2</v>
      </c>
      <c r="H144" s="77" t="s">
        <v>26</v>
      </c>
      <c r="I144" s="77" t="s">
        <v>27</v>
      </c>
      <c r="J144" s="77" t="s">
        <v>28</v>
      </c>
      <c r="K144" s="35" t="s">
        <v>29</v>
      </c>
      <c r="L144" s="77" t="s">
        <v>30</v>
      </c>
      <c r="M144" s="77" t="s">
        <v>31</v>
      </c>
      <c r="N144" s="78" t="s">
        <v>32</v>
      </c>
      <c r="O144" s="77" t="s">
        <v>33</v>
      </c>
      <c r="P144" s="77" t="s">
        <v>34</v>
      </c>
      <c r="Q144" s="77" t="s">
        <v>35</v>
      </c>
      <c r="R144" s="79" t="s">
        <v>36</v>
      </c>
    </row>
    <row r="145" spans="4:21" x14ac:dyDescent="0.3">
      <c r="D145" s="10"/>
      <c r="E145" s="11"/>
      <c r="H145" s="12" t="s">
        <v>10</v>
      </c>
      <c r="I145" s="12" t="s">
        <v>10</v>
      </c>
      <c r="J145" s="12" t="s">
        <v>10</v>
      </c>
      <c r="K145" s="12" t="s">
        <v>10</v>
      </c>
      <c r="L145" s="12" t="s">
        <v>10</v>
      </c>
      <c r="M145" s="80" t="s">
        <v>10</v>
      </c>
      <c r="N145" s="81" t="s">
        <v>10</v>
      </c>
      <c r="O145" s="12" t="s">
        <v>10</v>
      </c>
      <c r="P145" s="209" t="s">
        <v>10</v>
      </c>
      <c r="Q145" s="12" t="s">
        <v>10</v>
      </c>
      <c r="R145" s="13" t="s">
        <v>10</v>
      </c>
    </row>
    <row r="146" spans="4:21" x14ac:dyDescent="0.3">
      <c r="D146" s="14" t="s">
        <v>38</v>
      </c>
      <c r="E146" s="82"/>
      <c r="F146" s="47"/>
      <c r="G146" s="47"/>
      <c r="H146" s="83">
        <f>H135</f>
        <v>163.5</v>
      </c>
      <c r="I146" s="83">
        <f t="shared" ref="I146:R146" si="22">I135</f>
        <v>1166.8</v>
      </c>
      <c r="J146" s="83">
        <f t="shared" si="22"/>
        <v>1114.9199999999998</v>
      </c>
      <c r="K146" s="83">
        <f t="shared" si="22"/>
        <v>221.38</v>
      </c>
      <c r="L146" s="83">
        <f t="shared" si="22"/>
        <v>469.1</v>
      </c>
      <c r="M146" s="83">
        <f t="shared" si="22"/>
        <v>74.680000000000007</v>
      </c>
      <c r="N146" s="83">
        <f t="shared" si="22"/>
        <v>1563.52</v>
      </c>
      <c r="O146" s="83">
        <f t="shared" si="22"/>
        <v>1361.8199999999997</v>
      </c>
      <c r="P146" s="208">
        <f t="shared" si="22"/>
        <v>6135.7200000000012</v>
      </c>
      <c r="Q146" s="83">
        <f t="shared" si="22"/>
        <v>355.27999999999992</v>
      </c>
      <c r="R146" s="17">
        <f t="shared" si="22"/>
        <v>6491.0000000000009</v>
      </c>
    </row>
    <row r="147" spans="4:21" ht="52.2" x14ac:dyDescent="0.3">
      <c r="D147" s="18">
        <v>43752</v>
      </c>
      <c r="E147" s="68">
        <v>1360</v>
      </c>
      <c r="F147" s="25" t="s">
        <v>139</v>
      </c>
      <c r="G147" s="25" t="s">
        <v>166</v>
      </c>
      <c r="H147" s="20"/>
      <c r="I147" s="20"/>
      <c r="J147" s="20"/>
      <c r="K147" s="20"/>
      <c r="L147" s="20"/>
      <c r="M147" s="20"/>
      <c r="N147" s="20"/>
      <c r="O147" s="20">
        <v>100.78</v>
      </c>
      <c r="P147" s="20">
        <f t="shared" ref="P147:P157" si="23">SUM(H147:O147)</f>
        <v>100.78</v>
      </c>
      <c r="Q147" s="20">
        <v>20.16</v>
      </c>
      <c r="R147" s="21">
        <f>P147+Q147</f>
        <v>120.94</v>
      </c>
      <c r="S147" s="181"/>
      <c r="T147" s="181"/>
      <c r="U147" s="181" t="s">
        <v>116</v>
      </c>
    </row>
    <row r="148" spans="4:21" ht="31.8" x14ac:dyDescent="0.3">
      <c r="D148" s="87">
        <v>43762</v>
      </c>
      <c r="E148" s="68" t="s">
        <v>37</v>
      </c>
      <c r="F148" s="25" t="s">
        <v>141</v>
      </c>
      <c r="G148" s="25" t="s">
        <v>165</v>
      </c>
      <c r="H148" s="20"/>
      <c r="I148" s="20"/>
      <c r="J148" s="20"/>
      <c r="K148" s="20"/>
      <c r="L148" s="20">
        <v>27.06</v>
      </c>
      <c r="M148" s="20"/>
      <c r="N148" s="20"/>
      <c r="O148" s="20"/>
      <c r="P148" s="20">
        <f t="shared" si="23"/>
        <v>27.06</v>
      </c>
      <c r="Q148" s="20">
        <v>1.35</v>
      </c>
      <c r="R148" s="21">
        <f>P148+Q148</f>
        <v>28.41</v>
      </c>
    </row>
    <row r="149" spans="4:21" ht="31.8" x14ac:dyDescent="0.3">
      <c r="D149" s="18">
        <v>43780</v>
      </c>
      <c r="E149" s="68">
        <v>1361</v>
      </c>
      <c r="F149" s="25" t="s">
        <v>82</v>
      </c>
      <c r="G149" s="25" t="s">
        <v>176</v>
      </c>
      <c r="H149" s="20"/>
      <c r="I149" s="20">
        <v>117</v>
      </c>
      <c r="J149" s="20">
        <v>190.01</v>
      </c>
      <c r="K149" s="20"/>
      <c r="L149" s="20"/>
      <c r="M149" s="20"/>
      <c r="N149" s="20"/>
      <c r="O149" s="20">
        <v>121</v>
      </c>
      <c r="P149" s="20">
        <f t="shared" si="23"/>
        <v>428.01</v>
      </c>
      <c r="Q149" s="20">
        <v>24.2</v>
      </c>
      <c r="R149" s="21">
        <f t="shared" ref="R149:R157" si="24">P149+Q149</f>
        <v>452.21</v>
      </c>
    </row>
    <row r="150" spans="4:21" ht="21.6" x14ac:dyDescent="0.3">
      <c r="D150" s="18">
        <v>43780</v>
      </c>
      <c r="E150" s="68">
        <v>1362</v>
      </c>
      <c r="F150" s="25" t="s">
        <v>106</v>
      </c>
      <c r="G150" s="25" t="s">
        <v>177</v>
      </c>
      <c r="H150" s="20"/>
      <c r="I150" s="20"/>
      <c r="J150" s="20"/>
      <c r="K150" s="20">
        <v>39.07</v>
      </c>
      <c r="L150" s="20"/>
      <c r="M150" s="20"/>
      <c r="N150" s="20"/>
      <c r="O150" s="20"/>
      <c r="P150" s="20">
        <f t="shared" si="23"/>
        <v>39.07</v>
      </c>
      <c r="Q150" s="20"/>
      <c r="R150" s="21">
        <f t="shared" si="24"/>
        <v>39.07</v>
      </c>
    </row>
    <row r="151" spans="4:21" ht="31.8" x14ac:dyDescent="0.3">
      <c r="D151" s="18">
        <v>43780</v>
      </c>
      <c r="E151" s="86">
        <v>1363</v>
      </c>
      <c r="F151" s="25" t="s">
        <v>55</v>
      </c>
      <c r="G151" s="25" t="s">
        <v>178</v>
      </c>
      <c r="H151" s="69"/>
      <c r="I151" s="69">
        <v>120</v>
      </c>
      <c r="J151" s="69"/>
      <c r="K151" s="69"/>
      <c r="L151" s="69"/>
      <c r="M151" s="20"/>
      <c r="N151" s="20"/>
      <c r="O151" s="20"/>
      <c r="P151" s="20">
        <f t="shared" si="23"/>
        <v>120</v>
      </c>
      <c r="Q151" s="20">
        <v>24</v>
      </c>
      <c r="R151" s="21">
        <f t="shared" si="24"/>
        <v>144</v>
      </c>
    </row>
    <row r="152" spans="4:21" ht="31.8" x14ac:dyDescent="0.3">
      <c r="D152" s="18">
        <v>43795</v>
      </c>
      <c r="E152" s="68" t="s">
        <v>37</v>
      </c>
      <c r="F152" s="25" t="s">
        <v>141</v>
      </c>
      <c r="G152" s="25" t="s">
        <v>165</v>
      </c>
      <c r="H152" s="20"/>
      <c r="I152" s="20"/>
      <c r="J152" s="20"/>
      <c r="K152" s="20"/>
      <c r="L152" s="20">
        <v>29.39</v>
      </c>
      <c r="M152" s="20"/>
      <c r="N152" s="20"/>
      <c r="O152" s="20"/>
      <c r="P152" s="20">
        <f t="shared" si="23"/>
        <v>29.39</v>
      </c>
      <c r="Q152" s="20">
        <v>1.47</v>
      </c>
      <c r="R152" s="21">
        <f t="shared" si="24"/>
        <v>30.86</v>
      </c>
    </row>
    <row r="153" spans="4:21" ht="31.8" x14ac:dyDescent="0.3">
      <c r="D153" s="18">
        <v>43808</v>
      </c>
      <c r="E153" s="68">
        <v>1364</v>
      </c>
      <c r="F153" s="19" t="s">
        <v>82</v>
      </c>
      <c r="G153" s="25" t="s">
        <v>179</v>
      </c>
      <c r="H153" s="20"/>
      <c r="I153" s="20"/>
      <c r="J153" s="20">
        <v>183.28</v>
      </c>
      <c r="K153" s="20"/>
      <c r="L153" s="20"/>
      <c r="M153" s="20"/>
      <c r="N153" s="20"/>
      <c r="O153" s="20"/>
      <c r="P153" s="20">
        <f t="shared" si="23"/>
        <v>183.28</v>
      </c>
      <c r="Q153" s="20"/>
      <c r="R153" s="21">
        <f t="shared" si="24"/>
        <v>183.28</v>
      </c>
    </row>
    <row r="154" spans="4:21" ht="21.6" x14ac:dyDescent="0.3">
      <c r="D154" s="87">
        <v>43808</v>
      </c>
      <c r="E154" s="68">
        <v>1365</v>
      </c>
      <c r="F154" s="88" t="s">
        <v>106</v>
      </c>
      <c r="G154" s="85" t="s">
        <v>177</v>
      </c>
      <c r="H154" s="89"/>
      <c r="I154" s="89"/>
      <c r="J154" s="89"/>
      <c r="K154" s="89">
        <v>45.8</v>
      </c>
      <c r="L154" s="89"/>
      <c r="M154" s="89"/>
      <c r="N154" s="89"/>
      <c r="O154" s="89"/>
      <c r="P154" s="20">
        <f t="shared" si="23"/>
        <v>45.8</v>
      </c>
      <c r="Q154" s="89"/>
      <c r="R154" s="21">
        <f t="shared" si="24"/>
        <v>45.8</v>
      </c>
    </row>
    <row r="155" spans="4:21" ht="31.8" x14ac:dyDescent="0.3">
      <c r="D155" s="18">
        <v>43808</v>
      </c>
      <c r="E155" s="68">
        <v>1366</v>
      </c>
      <c r="F155" s="25" t="s">
        <v>180</v>
      </c>
      <c r="G155" s="25" t="s">
        <v>120</v>
      </c>
      <c r="H155" s="20"/>
      <c r="I155" s="20"/>
      <c r="J155" s="20"/>
      <c r="K155" s="20"/>
      <c r="L155" s="20">
        <v>19.760000000000002</v>
      </c>
      <c r="M155" s="20"/>
      <c r="N155" s="20"/>
      <c r="O155" s="20"/>
      <c r="P155" s="20">
        <f t="shared" si="23"/>
        <v>19.760000000000002</v>
      </c>
      <c r="Q155" s="20">
        <v>3.95</v>
      </c>
      <c r="R155" s="21">
        <f t="shared" si="24"/>
        <v>23.71</v>
      </c>
    </row>
    <row r="156" spans="4:21" ht="42" x14ac:dyDescent="0.3">
      <c r="D156" s="18">
        <v>43808</v>
      </c>
      <c r="E156" s="90">
        <v>1367</v>
      </c>
      <c r="F156" s="91" t="s">
        <v>181</v>
      </c>
      <c r="G156" s="91" t="s">
        <v>182</v>
      </c>
      <c r="H156" s="28"/>
      <c r="I156" s="28"/>
      <c r="J156" s="28"/>
      <c r="K156" s="28"/>
      <c r="L156" s="28"/>
      <c r="M156" s="28">
        <v>50</v>
      </c>
      <c r="N156" s="28"/>
      <c r="O156" s="28"/>
      <c r="P156" s="20">
        <f t="shared" si="23"/>
        <v>50</v>
      </c>
      <c r="Q156" s="28"/>
      <c r="R156" s="21">
        <f t="shared" si="24"/>
        <v>50</v>
      </c>
    </row>
    <row r="157" spans="4:21" ht="31.8" x14ac:dyDescent="0.3">
      <c r="D157" s="18">
        <v>43808</v>
      </c>
      <c r="E157" s="68">
        <v>1368</v>
      </c>
      <c r="F157" s="19" t="s">
        <v>96</v>
      </c>
      <c r="G157" s="25" t="s">
        <v>183</v>
      </c>
      <c r="H157" s="20"/>
      <c r="I157" s="20"/>
      <c r="J157" s="20"/>
      <c r="K157" s="20"/>
      <c r="L157" s="20"/>
      <c r="M157" s="20">
        <v>50</v>
      </c>
      <c r="N157" s="20"/>
      <c r="O157" s="20"/>
      <c r="P157" s="20">
        <f t="shared" si="23"/>
        <v>50</v>
      </c>
      <c r="Q157" s="20"/>
      <c r="R157" s="21">
        <f t="shared" si="24"/>
        <v>50</v>
      </c>
    </row>
    <row r="158" spans="4:21" x14ac:dyDescent="0.3">
      <c r="D158" s="194" t="s">
        <v>11</v>
      </c>
      <c r="E158" s="35"/>
      <c r="F158" s="164"/>
      <c r="G158" s="164"/>
      <c r="H158" s="165">
        <f t="shared" ref="H158:Q158" si="25">SUM(H146:H157)</f>
        <v>163.5</v>
      </c>
      <c r="I158" s="165">
        <f t="shared" si="25"/>
        <v>1403.8</v>
      </c>
      <c r="J158" s="165">
        <f t="shared" si="25"/>
        <v>1488.2099999999998</v>
      </c>
      <c r="K158" s="165">
        <f t="shared" si="25"/>
        <v>306.25</v>
      </c>
      <c r="L158" s="165">
        <f t="shared" si="25"/>
        <v>545.31000000000006</v>
      </c>
      <c r="M158" s="165">
        <f t="shared" si="25"/>
        <v>174.68</v>
      </c>
      <c r="N158" s="165">
        <f t="shared" si="25"/>
        <v>1563.52</v>
      </c>
      <c r="O158" s="165">
        <f t="shared" si="25"/>
        <v>1583.5999999999997</v>
      </c>
      <c r="P158" s="165">
        <f t="shared" si="25"/>
        <v>7228.8700000000017</v>
      </c>
      <c r="Q158" s="165">
        <f t="shared" si="25"/>
        <v>430.40999999999997</v>
      </c>
      <c r="R158" s="166">
        <f>SUM(P158:Q158)</f>
        <v>7659.2800000000016</v>
      </c>
      <c r="S158" s="54"/>
    </row>
    <row r="161" spans="4:19" x14ac:dyDescent="0.3">
      <c r="D161" s="4"/>
      <c r="E161" s="5"/>
      <c r="F161" s="5"/>
      <c r="G161" s="5" t="s">
        <v>226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6"/>
    </row>
    <row r="162" spans="4:19" ht="21.6" x14ac:dyDescent="0.3">
      <c r="D162" s="76" t="s">
        <v>0</v>
      </c>
      <c r="E162" s="77" t="s">
        <v>24</v>
      </c>
      <c r="F162" s="77" t="s">
        <v>25</v>
      </c>
      <c r="G162" s="77" t="s">
        <v>2</v>
      </c>
      <c r="H162" s="77" t="s">
        <v>26</v>
      </c>
      <c r="I162" s="77" t="s">
        <v>27</v>
      </c>
      <c r="J162" s="77" t="s">
        <v>28</v>
      </c>
      <c r="K162" s="35" t="s">
        <v>29</v>
      </c>
      <c r="L162" s="77" t="s">
        <v>30</v>
      </c>
      <c r="M162" s="77" t="s">
        <v>31</v>
      </c>
      <c r="N162" s="78" t="s">
        <v>32</v>
      </c>
      <c r="O162" s="77" t="s">
        <v>33</v>
      </c>
      <c r="P162" s="77" t="s">
        <v>34</v>
      </c>
      <c r="Q162" s="77" t="s">
        <v>35</v>
      </c>
      <c r="R162" s="79" t="s">
        <v>36</v>
      </c>
    </row>
    <row r="163" spans="4:19" x14ac:dyDescent="0.3">
      <c r="D163" s="10"/>
      <c r="E163" s="11"/>
      <c r="F163" s="5"/>
      <c r="G163" s="5"/>
      <c r="H163" s="12" t="s">
        <v>10</v>
      </c>
      <c r="I163" s="12" t="s">
        <v>10</v>
      </c>
      <c r="J163" s="12" t="s">
        <v>10</v>
      </c>
      <c r="K163" s="12" t="s">
        <v>10</v>
      </c>
      <c r="L163" s="12" t="s">
        <v>10</v>
      </c>
      <c r="M163" s="177" t="s">
        <v>10</v>
      </c>
      <c r="N163" s="178" t="s">
        <v>10</v>
      </c>
      <c r="O163" s="12" t="s">
        <v>10</v>
      </c>
      <c r="P163" s="12" t="s">
        <v>10</v>
      </c>
      <c r="Q163" s="12" t="s">
        <v>10</v>
      </c>
      <c r="R163" s="13" t="s">
        <v>10</v>
      </c>
    </row>
    <row r="164" spans="4:19" x14ac:dyDescent="0.3">
      <c r="D164" s="195" t="s">
        <v>147</v>
      </c>
      <c r="E164" s="196"/>
      <c r="F164" s="47"/>
      <c r="G164" s="47"/>
      <c r="H164" s="16">
        <f>H158</f>
        <v>163.5</v>
      </c>
      <c r="I164" s="16">
        <f t="shared" ref="I164:R164" si="26">I158</f>
        <v>1403.8</v>
      </c>
      <c r="J164" s="16">
        <f t="shared" si="26"/>
        <v>1488.2099999999998</v>
      </c>
      <c r="K164" s="16">
        <f t="shared" si="26"/>
        <v>306.25</v>
      </c>
      <c r="L164" s="16">
        <f t="shared" si="26"/>
        <v>545.31000000000006</v>
      </c>
      <c r="M164" s="16">
        <f t="shared" si="26"/>
        <v>174.68</v>
      </c>
      <c r="N164" s="16">
        <f t="shared" si="26"/>
        <v>1563.52</v>
      </c>
      <c r="O164" s="16">
        <f t="shared" si="26"/>
        <v>1583.5999999999997</v>
      </c>
      <c r="P164" s="16">
        <f t="shared" si="26"/>
        <v>7228.8700000000017</v>
      </c>
      <c r="Q164" s="16">
        <f t="shared" si="26"/>
        <v>430.40999999999997</v>
      </c>
      <c r="R164" s="17">
        <f t="shared" si="26"/>
        <v>7659.2800000000016</v>
      </c>
    </row>
    <row r="165" spans="4:19" ht="31.8" x14ac:dyDescent="0.3">
      <c r="D165" s="213">
        <v>43817</v>
      </c>
      <c r="E165" s="214">
        <v>1369</v>
      </c>
      <c r="F165" s="211" t="s">
        <v>185</v>
      </c>
      <c r="G165" s="211" t="s">
        <v>231</v>
      </c>
      <c r="H165" s="212"/>
      <c r="I165" s="212"/>
      <c r="J165" s="212"/>
      <c r="K165" s="212"/>
      <c r="L165" s="212">
        <v>77.7</v>
      </c>
      <c r="M165" s="212"/>
      <c r="N165" s="212"/>
      <c r="O165" s="212"/>
      <c r="P165" s="197">
        <f t="shared" ref="P165:P167" si="27">SUM(H165:O165)</f>
        <v>77.7</v>
      </c>
      <c r="Q165" s="212"/>
      <c r="R165" s="198">
        <f t="shared" ref="R165:R167" si="28">SUM(P165:Q165)</f>
        <v>77.7</v>
      </c>
    </row>
    <row r="166" spans="4:19" ht="31.8" x14ac:dyDescent="0.3">
      <c r="D166" s="213">
        <v>43823</v>
      </c>
      <c r="E166" s="214" t="s">
        <v>37</v>
      </c>
      <c r="F166" s="211" t="s">
        <v>141</v>
      </c>
      <c r="G166" s="211" t="s">
        <v>191</v>
      </c>
      <c r="H166" s="212"/>
      <c r="I166" s="212"/>
      <c r="J166" s="212"/>
      <c r="K166" s="212"/>
      <c r="L166" s="212">
        <v>30.78</v>
      </c>
      <c r="M166" s="212"/>
      <c r="N166" s="212"/>
      <c r="O166" s="212"/>
      <c r="P166" s="197">
        <f t="shared" si="27"/>
        <v>30.78</v>
      </c>
      <c r="Q166" s="212">
        <v>1.54</v>
      </c>
      <c r="R166" s="198">
        <f t="shared" si="28"/>
        <v>32.32</v>
      </c>
    </row>
    <row r="167" spans="4:19" ht="31.8" x14ac:dyDescent="0.3">
      <c r="D167" s="213">
        <v>43843</v>
      </c>
      <c r="E167" s="214">
        <v>1370</v>
      </c>
      <c r="F167" s="211" t="s">
        <v>82</v>
      </c>
      <c r="G167" s="211" t="s">
        <v>189</v>
      </c>
      <c r="H167" s="212"/>
      <c r="I167" s="212"/>
      <c r="J167" s="212">
        <v>183.28</v>
      </c>
      <c r="K167" s="212"/>
      <c r="L167" s="212"/>
      <c r="M167" s="212"/>
      <c r="N167" s="212"/>
      <c r="O167" s="212"/>
      <c r="P167" s="197">
        <f t="shared" si="27"/>
        <v>183.28</v>
      </c>
      <c r="Q167" s="212"/>
      <c r="R167" s="198">
        <f t="shared" si="28"/>
        <v>183.28</v>
      </c>
    </row>
    <row r="168" spans="4:19" ht="21.6" x14ac:dyDescent="0.3">
      <c r="D168" s="18">
        <v>43843</v>
      </c>
      <c r="E168" s="66">
        <v>1371</v>
      </c>
      <c r="F168" s="25" t="s">
        <v>106</v>
      </c>
      <c r="G168" s="25" t="s">
        <v>29</v>
      </c>
      <c r="H168" s="197"/>
      <c r="I168" s="197"/>
      <c r="J168" s="197"/>
      <c r="K168" s="197">
        <v>45.8</v>
      </c>
      <c r="L168" s="197"/>
      <c r="M168" s="197"/>
      <c r="N168" s="197"/>
      <c r="O168" s="197"/>
      <c r="P168" s="197">
        <f t="shared" ref="P168:P176" si="29">SUM(H168:O168)</f>
        <v>45.8</v>
      </c>
      <c r="Q168" s="197"/>
      <c r="R168" s="198">
        <f t="shared" ref="R168:R177" si="30">SUM(P168:Q168)</f>
        <v>45.8</v>
      </c>
    </row>
    <row r="169" spans="4:19" ht="21.6" x14ac:dyDescent="0.3">
      <c r="D169" s="18">
        <v>43843</v>
      </c>
      <c r="E169" s="66">
        <v>1372</v>
      </c>
      <c r="F169" s="25" t="s">
        <v>55</v>
      </c>
      <c r="G169" s="25" t="s">
        <v>190</v>
      </c>
      <c r="H169" s="197">
        <v>1334</v>
      </c>
      <c r="I169" s="197"/>
      <c r="J169" s="197"/>
      <c r="K169" s="197"/>
      <c r="L169" s="197"/>
      <c r="M169" s="197"/>
      <c r="N169" s="197"/>
      <c r="O169" s="197"/>
      <c r="P169" s="197">
        <f t="shared" si="29"/>
        <v>1334</v>
      </c>
      <c r="Q169" s="197">
        <v>266.8</v>
      </c>
      <c r="R169" s="198">
        <f t="shared" si="30"/>
        <v>1600.8</v>
      </c>
    </row>
    <row r="170" spans="4:19" ht="31.8" x14ac:dyDescent="0.3">
      <c r="D170" s="18">
        <v>43853</v>
      </c>
      <c r="E170" s="66" t="s">
        <v>37</v>
      </c>
      <c r="F170" s="25" t="s">
        <v>141</v>
      </c>
      <c r="G170" s="25" t="s">
        <v>191</v>
      </c>
      <c r="H170" s="197"/>
      <c r="I170" s="197"/>
      <c r="J170" s="197"/>
      <c r="K170" s="197"/>
      <c r="L170" s="197">
        <v>32.33</v>
      </c>
      <c r="M170" s="197"/>
      <c r="N170" s="197"/>
      <c r="O170" s="197"/>
      <c r="P170" s="197">
        <f t="shared" si="29"/>
        <v>32.33</v>
      </c>
      <c r="Q170" s="197">
        <v>1.62</v>
      </c>
      <c r="R170" s="198">
        <f t="shared" si="30"/>
        <v>33.949999999999996</v>
      </c>
    </row>
    <row r="171" spans="4:19" ht="31.8" x14ac:dyDescent="0.3">
      <c r="D171" s="18">
        <v>43871</v>
      </c>
      <c r="E171" s="66">
        <v>1373</v>
      </c>
      <c r="F171" s="25" t="s">
        <v>82</v>
      </c>
      <c r="G171" s="25" t="s">
        <v>194</v>
      </c>
      <c r="H171" s="197"/>
      <c r="I171" s="197"/>
      <c r="J171" s="197">
        <v>183.28</v>
      </c>
      <c r="K171" s="197"/>
      <c r="L171" s="197"/>
      <c r="M171" s="197"/>
      <c r="N171" s="197"/>
      <c r="O171" s="197"/>
      <c r="P171" s="197">
        <f t="shared" si="29"/>
        <v>183.28</v>
      </c>
      <c r="Q171" s="197"/>
      <c r="R171" s="198">
        <f t="shared" si="30"/>
        <v>183.28</v>
      </c>
    </row>
    <row r="172" spans="4:19" ht="21.6" x14ac:dyDescent="0.3">
      <c r="D172" s="199" t="s">
        <v>195</v>
      </c>
      <c r="E172" s="66">
        <v>1374</v>
      </c>
      <c r="F172" s="25" t="s">
        <v>106</v>
      </c>
      <c r="G172" s="25" t="s">
        <v>29</v>
      </c>
      <c r="H172" s="197"/>
      <c r="I172" s="197"/>
      <c r="J172" s="197"/>
      <c r="K172" s="197">
        <v>45.8</v>
      </c>
      <c r="L172" s="197"/>
      <c r="M172" s="197"/>
      <c r="N172" s="197"/>
      <c r="O172" s="197"/>
      <c r="P172" s="197">
        <f t="shared" si="29"/>
        <v>45.8</v>
      </c>
      <c r="Q172" s="197"/>
      <c r="R172" s="198">
        <f t="shared" si="30"/>
        <v>45.8</v>
      </c>
    </row>
    <row r="173" spans="4:19" ht="52.2" x14ac:dyDescent="0.3">
      <c r="D173" s="18">
        <v>43871</v>
      </c>
      <c r="E173" s="66">
        <v>1375</v>
      </c>
      <c r="F173" s="25" t="s">
        <v>196</v>
      </c>
      <c r="G173" s="25" t="s">
        <v>197</v>
      </c>
      <c r="H173" s="197"/>
      <c r="I173" s="197"/>
      <c r="J173" s="197"/>
      <c r="K173" s="197"/>
      <c r="L173" s="197"/>
      <c r="M173" s="197">
        <v>138.32</v>
      </c>
      <c r="N173" s="197"/>
      <c r="O173" s="197"/>
      <c r="P173" s="197">
        <f t="shared" si="29"/>
        <v>138.32</v>
      </c>
      <c r="Q173" s="197"/>
      <c r="R173" s="198">
        <f t="shared" si="30"/>
        <v>138.32</v>
      </c>
    </row>
    <row r="174" spans="4:19" ht="31.8" x14ac:dyDescent="0.3">
      <c r="D174" s="18">
        <v>43886</v>
      </c>
      <c r="E174" s="66" t="s">
        <v>37</v>
      </c>
      <c r="F174" s="25" t="s">
        <v>141</v>
      </c>
      <c r="G174" s="25" t="s">
        <v>191</v>
      </c>
      <c r="H174" s="197"/>
      <c r="I174" s="197"/>
      <c r="J174" s="197"/>
      <c r="K174" s="197"/>
      <c r="L174" s="197">
        <v>32.33</v>
      </c>
      <c r="M174" s="197"/>
      <c r="N174" s="197"/>
      <c r="O174" s="197"/>
      <c r="P174" s="197">
        <f t="shared" si="29"/>
        <v>32.33</v>
      </c>
      <c r="Q174" s="197">
        <v>1.62</v>
      </c>
      <c r="R174" s="198">
        <f t="shared" si="30"/>
        <v>33.949999999999996</v>
      </c>
    </row>
    <row r="175" spans="4:19" ht="31.8" x14ac:dyDescent="0.3">
      <c r="D175" s="18">
        <v>43899</v>
      </c>
      <c r="E175" s="66">
        <v>1376</v>
      </c>
      <c r="F175" s="25" t="s">
        <v>82</v>
      </c>
      <c r="G175" s="25" t="s">
        <v>213</v>
      </c>
      <c r="H175" s="197"/>
      <c r="I175" s="197"/>
      <c r="J175" s="197">
        <v>183.28</v>
      </c>
      <c r="K175" s="197"/>
      <c r="L175" s="197"/>
      <c r="M175" s="197"/>
      <c r="N175" s="197"/>
      <c r="O175" s="197"/>
      <c r="P175" s="197">
        <f t="shared" si="29"/>
        <v>183.28</v>
      </c>
      <c r="Q175" s="197"/>
      <c r="R175" s="198">
        <f t="shared" si="30"/>
        <v>183.28</v>
      </c>
      <c r="S175" s="144"/>
    </row>
    <row r="176" spans="4:19" ht="21.6" x14ac:dyDescent="0.3">
      <c r="D176" s="18">
        <v>43899</v>
      </c>
      <c r="E176" s="66">
        <v>1377</v>
      </c>
      <c r="F176" s="25" t="s">
        <v>106</v>
      </c>
      <c r="G176" s="25" t="s">
        <v>29</v>
      </c>
      <c r="H176" s="197"/>
      <c r="I176" s="197"/>
      <c r="J176" s="197"/>
      <c r="K176" s="197">
        <v>45.8</v>
      </c>
      <c r="L176" s="197"/>
      <c r="M176" s="197"/>
      <c r="N176" s="197"/>
      <c r="O176" s="197"/>
      <c r="P176" s="197">
        <f t="shared" si="29"/>
        <v>45.8</v>
      </c>
      <c r="Q176" s="197"/>
      <c r="R176" s="198">
        <f t="shared" si="30"/>
        <v>45.8</v>
      </c>
    </row>
    <row r="177" spans="4:18" x14ac:dyDescent="0.3">
      <c r="D177" s="188" t="s">
        <v>11</v>
      </c>
      <c r="E177" s="200"/>
      <c r="F177" s="59"/>
      <c r="G177" s="59"/>
      <c r="H177" s="60">
        <f t="shared" ref="H177:Q177" si="31">SUM(H164:H176)</f>
        <v>1497.5</v>
      </c>
      <c r="I177" s="60">
        <f t="shared" si="31"/>
        <v>1403.8</v>
      </c>
      <c r="J177" s="60">
        <f t="shared" si="31"/>
        <v>2038.0499999999997</v>
      </c>
      <c r="K177" s="60">
        <f t="shared" si="31"/>
        <v>443.65000000000003</v>
      </c>
      <c r="L177" s="60">
        <f t="shared" si="31"/>
        <v>718.45000000000016</v>
      </c>
      <c r="M177" s="60">
        <f t="shared" si="31"/>
        <v>313</v>
      </c>
      <c r="N177" s="60">
        <f t="shared" si="31"/>
        <v>1563.52</v>
      </c>
      <c r="O177" s="60">
        <f t="shared" si="31"/>
        <v>1583.5999999999997</v>
      </c>
      <c r="P177" s="60">
        <f t="shared" si="31"/>
        <v>9561.57</v>
      </c>
      <c r="Q177" s="60">
        <f t="shared" si="31"/>
        <v>701.99</v>
      </c>
      <c r="R177" s="62">
        <f t="shared" si="30"/>
        <v>10263.56</v>
      </c>
    </row>
    <row r="178" spans="4:18" x14ac:dyDescent="0.3">
      <c r="D178" s="179"/>
      <c r="E178" s="179"/>
      <c r="F178" s="180"/>
      <c r="G178" s="180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</row>
    <row r="179" spans="4:18" x14ac:dyDescent="0.3">
      <c r="D179" s="179"/>
      <c r="E179" s="179"/>
      <c r="F179" s="180"/>
      <c r="G179" s="180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</row>
    <row r="180" spans="4:18" x14ac:dyDescent="0.3">
      <c r="D180" s="4"/>
      <c r="E180" s="5"/>
      <c r="F180" s="5"/>
      <c r="G180" s="5" t="s">
        <v>227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6"/>
    </row>
    <row r="181" spans="4:18" ht="21.6" x14ac:dyDescent="0.3">
      <c r="D181" s="76" t="s">
        <v>0</v>
      </c>
      <c r="E181" s="77" t="s">
        <v>24</v>
      </c>
      <c r="F181" s="77" t="s">
        <v>25</v>
      </c>
      <c r="G181" s="77" t="s">
        <v>2</v>
      </c>
      <c r="H181" s="77" t="s">
        <v>26</v>
      </c>
      <c r="I181" s="77" t="s">
        <v>27</v>
      </c>
      <c r="J181" s="77" t="s">
        <v>28</v>
      </c>
      <c r="K181" s="35" t="s">
        <v>29</v>
      </c>
      <c r="L181" s="77" t="s">
        <v>30</v>
      </c>
      <c r="M181" s="77" t="s">
        <v>31</v>
      </c>
      <c r="N181" s="78" t="s">
        <v>32</v>
      </c>
      <c r="O181" s="77" t="s">
        <v>33</v>
      </c>
      <c r="P181" s="77" t="s">
        <v>34</v>
      </c>
      <c r="Q181" s="77" t="s">
        <v>35</v>
      </c>
      <c r="R181" s="79" t="s">
        <v>36</v>
      </c>
    </row>
    <row r="182" spans="4:18" x14ac:dyDescent="0.3">
      <c r="D182" s="203"/>
      <c r="E182" s="204"/>
      <c r="F182" s="204"/>
      <c r="G182" s="204"/>
      <c r="H182" s="205" t="s">
        <v>10</v>
      </c>
      <c r="I182" s="205" t="s">
        <v>10</v>
      </c>
      <c r="J182" s="205" t="s">
        <v>10</v>
      </c>
      <c r="K182" s="205" t="s">
        <v>10</v>
      </c>
      <c r="L182" s="205" t="s">
        <v>10</v>
      </c>
      <c r="M182" s="177" t="s">
        <v>10</v>
      </c>
      <c r="N182" s="177" t="s">
        <v>10</v>
      </c>
      <c r="O182" s="205" t="s">
        <v>10</v>
      </c>
      <c r="P182" s="205" t="s">
        <v>10</v>
      </c>
      <c r="Q182" s="205" t="s">
        <v>10</v>
      </c>
      <c r="R182" s="206" t="s">
        <v>10</v>
      </c>
    </row>
    <row r="183" spans="4:18" x14ac:dyDescent="0.3">
      <c r="D183" s="195" t="s">
        <v>147</v>
      </c>
      <c r="E183" s="196"/>
      <c r="F183" s="47"/>
      <c r="G183" s="47"/>
      <c r="H183" s="16">
        <f>H177</f>
        <v>1497.5</v>
      </c>
      <c r="I183" s="16">
        <f t="shared" ref="I183:R183" si="32">I177</f>
        <v>1403.8</v>
      </c>
      <c r="J183" s="16">
        <f t="shared" si="32"/>
        <v>2038.0499999999997</v>
      </c>
      <c r="K183" s="16">
        <f t="shared" si="32"/>
        <v>443.65000000000003</v>
      </c>
      <c r="L183" s="16">
        <f t="shared" si="32"/>
        <v>718.45000000000016</v>
      </c>
      <c r="M183" s="16">
        <f t="shared" si="32"/>
        <v>313</v>
      </c>
      <c r="N183" s="16">
        <f t="shared" si="32"/>
        <v>1563.52</v>
      </c>
      <c r="O183" s="16">
        <f t="shared" si="32"/>
        <v>1583.5999999999997</v>
      </c>
      <c r="P183" s="16">
        <f t="shared" si="32"/>
        <v>9561.57</v>
      </c>
      <c r="Q183" s="16">
        <f t="shared" si="32"/>
        <v>701.99</v>
      </c>
      <c r="R183" s="17">
        <f t="shared" si="32"/>
        <v>10263.56</v>
      </c>
    </row>
    <row r="184" spans="4:18" ht="31.8" x14ac:dyDescent="0.3">
      <c r="D184" s="213">
        <v>43899</v>
      </c>
      <c r="E184" s="210">
        <v>1378</v>
      </c>
      <c r="F184" s="211" t="s">
        <v>96</v>
      </c>
      <c r="G184" s="211" t="s">
        <v>230</v>
      </c>
      <c r="H184" s="212"/>
      <c r="I184" s="212">
        <v>180</v>
      </c>
      <c r="J184" s="212"/>
      <c r="K184" s="212"/>
      <c r="L184" s="212"/>
      <c r="M184" s="212"/>
      <c r="N184" s="212"/>
      <c r="O184" s="212"/>
      <c r="P184" s="197">
        <f t="shared" ref="P184:P186" si="33">SUM(H184:O184)</f>
        <v>180</v>
      </c>
      <c r="Q184" s="212"/>
      <c r="R184" s="198">
        <f t="shared" ref="R184:R186" si="34">P184+Q184</f>
        <v>180</v>
      </c>
    </row>
    <row r="185" spans="4:18" ht="52.2" x14ac:dyDescent="0.3">
      <c r="D185" s="213">
        <v>43899</v>
      </c>
      <c r="E185" s="210">
        <v>1379</v>
      </c>
      <c r="F185" s="211" t="s">
        <v>198</v>
      </c>
      <c r="G185" s="211" t="s">
        <v>229</v>
      </c>
      <c r="H185" s="212"/>
      <c r="I185" s="212"/>
      <c r="J185" s="212"/>
      <c r="K185" s="212"/>
      <c r="L185" s="212"/>
      <c r="M185" s="212"/>
      <c r="N185" s="212"/>
      <c r="O185" s="212">
        <v>569.52</v>
      </c>
      <c r="P185" s="197">
        <f t="shared" si="33"/>
        <v>569.52</v>
      </c>
      <c r="Q185" s="212">
        <v>113.9</v>
      </c>
      <c r="R185" s="198">
        <f t="shared" si="34"/>
        <v>683.42</v>
      </c>
    </row>
    <row r="186" spans="4:18" ht="21.6" x14ac:dyDescent="0.3">
      <c r="D186" s="213">
        <v>43899</v>
      </c>
      <c r="E186" s="214">
        <v>1380</v>
      </c>
      <c r="F186" s="211" t="s">
        <v>199</v>
      </c>
      <c r="G186" s="211" t="s">
        <v>228</v>
      </c>
      <c r="H186" s="212"/>
      <c r="I186" s="212"/>
      <c r="J186" s="212"/>
      <c r="K186" s="212"/>
      <c r="L186" s="212"/>
      <c r="M186" s="212"/>
      <c r="N186" s="212"/>
      <c r="O186" s="212">
        <v>378.84</v>
      </c>
      <c r="P186" s="197">
        <f t="shared" si="33"/>
        <v>378.84</v>
      </c>
      <c r="Q186" s="212">
        <v>75.77</v>
      </c>
      <c r="R186" s="198">
        <f t="shared" si="34"/>
        <v>454.60999999999996</v>
      </c>
    </row>
    <row r="187" spans="4:18" ht="42" x14ac:dyDescent="0.3">
      <c r="D187" s="18">
        <v>43899</v>
      </c>
      <c r="E187" s="66">
        <v>1381</v>
      </c>
      <c r="F187" s="25" t="s">
        <v>200</v>
      </c>
      <c r="G187" s="25" t="s">
        <v>201</v>
      </c>
      <c r="H187" s="197"/>
      <c r="I187" s="197"/>
      <c r="J187" s="197"/>
      <c r="K187" s="197"/>
      <c r="L187" s="197"/>
      <c r="M187" s="197"/>
      <c r="N187" s="197"/>
      <c r="O187" s="197">
        <v>54</v>
      </c>
      <c r="P187" s="197">
        <f t="shared" ref="P187:P190" si="35">SUM(H187:O187)</f>
        <v>54</v>
      </c>
      <c r="Q187" s="197">
        <v>10.8</v>
      </c>
      <c r="R187" s="198">
        <f>P187+Q187</f>
        <v>64.8</v>
      </c>
    </row>
    <row r="188" spans="4:18" ht="21.6" x14ac:dyDescent="0.3">
      <c r="D188" s="201">
        <v>43899</v>
      </c>
      <c r="E188" s="66">
        <v>1382</v>
      </c>
      <c r="F188" s="25" t="s">
        <v>202</v>
      </c>
      <c r="G188" s="25" t="s">
        <v>203</v>
      </c>
      <c r="H188" s="197">
        <v>1307.8599999999999</v>
      </c>
      <c r="I188" s="197"/>
      <c r="J188" s="197"/>
      <c r="K188" s="197"/>
      <c r="L188" s="197"/>
      <c r="M188" s="197"/>
      <c r="N188" s="197"/>
      <c r="O188" s="197"/>
      <c r="P188" s="197">
        <f t="shared" si="35"/>
        <v>1307.8599999999999</v>
      </c>
      <c r="Q188" s="197">
        <v>261.57</v>
      </c>
      <c r="R188" s="198">
        <f>P188+Q188</f>
        <v>1569.4299999999998</v>
      </c>
    </row>
    <row r="189" spans="4:18" ht="21.6" x14ac:dyDescent="0.3">
      <c r="D189" s="18">
        <v>43899</v>
      </c>
      <c r="E189" s="66">
        <v>1383</v>
      </c>
      <c r="F189" s="25" t="s">
        <v>217</v>
      </c>
      <c r="G189" s="25" t="s">
        <v>216</v>
      </c>
      <c r="H189" s="197"/>
      <c r="I189" s="197"/>
      <c r="J189" s="197"/>
      <c r="K189" s="197"/>
      <c r="L189" s="197"/>
      <c r="M189" s="197"/>
      <c r="N189" s="197"/>
      <c r="O189" s="197">
        <v>70</v>
      </c>
      <c r="P189" s="197">
        <f t="shared" si="35"/>
        <v>70</v>
      </c>
      <c r="Q189" s="197">
        <v>14</v>
      </c>
      <c r="R189" s="198">
        <f t="shared" ref="R189" si="36">P189+Q189</f>
        <v>84</v>
      </c>
    </row>
    <row r="190" spans="4:18" ht="31.8" x14ac:dyDescent="0.3">
      <c r="D190" s="18">
        <v>43914</v>
      </c>
      <c r="E190" s="66" t="s">
        <v>37</v>
      </c>
      <c r="F190" s="25" t="s">
        <v>141</v>
      </c>
      <c r="G190" s="25" t="s">
        <v>191</v>
      </c>
      <c r="H190" s="197"/>
      <c r="I190" s="197"/>
      <c r="J190" s="197"/>
      <c r="K190" s="197"/>
      <c r="L190" s="197">
        <v>27.69</v>
      </c>
      <c r="M190" s="197"/>
      <c r="N190" s="197"/>
      <c r="O190" s="197"/>
      <c r="P190" s="197">
        <f t="shared" si="35"/>
        <v>27.69</v>
      </c>
      <c r="Q190" s="202">
        <v>1.38</v>
      </c>
      <c r="R190" s="198">
        <f>P190+Q190</f>
        <v>29.07</v>
      </c>
    </row>
    <row r="191" spans="4:18" x14ac:dyDescent="0.3">
      <c r="D191" s="57"/>
      <c r="E191" s="66"/>
      <c r="F191" s="25"/>
      <c r="G191" s="25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8"/>
    </row>
    <row r="192" spans="4:18" x14ac:dyDescent="0.3">
      <c r="D192" s="18"/>
      <c r="E192" s="66"/>
      <c r="F192" s="25"/>
      <c r="G192" s="25"/>
      <c r="H192" s="197"/>
      <c r="I192" s="197"/>
      <c r="J192" s="197"/>
      <c r="K192" s="197"/>
      <c r="L192" s="197"/>
      <c r="M192" s="197"/>
      <c r="N192" s="197"/>
      <c r="O192" s="197"/>
      <c r="P192" s="197"/>
      <c r="Q192" s="197"/>
      <c r="R192" s="198"/>
    </row>
    <row r="193" spans="4:20" x14ac:dyDescent="0.3">
      <c r="D193" s="18"/>
      <c r="E193" s="66"/>
      <c r="F193" s="25"/>
      <c r="G193" s="25"/>
      <c r="H193" s="197"/>
      <c r="I193" s="197"/>
      <c r="J193" s="197"/>
      <c r="K193" s="197"/>
      <c r="L193" s="197"/>
      <c r="M193" s="197"/>
      <c r="N193" s="197"/>
      <c r="O193" s="197"/>
      <c r="P193" s="197"/>
      <c r="Q193" s="197"/>
      <c r="R193" s="198"/>
    </row>
    <row r="194" spans="4:20" x14ac:dyDescent="0.3">
      <c r="D194" s="57"/>
      <c r="E194" s="66"/>
      <c r="F194" s="25"/>
      <c r="G194" s="25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8"/>
    </row>
    <row r="195" spans="4:20" x14ac:dyDescent="0.3">
      <c r="D195" s="57"/>
      <c r="E195" s="66"/>
      <c r="F195" s="25"/>
      <c r="G195" s="25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8"/>
    </row>
    <row r="196" spans="4:20" x14ac:dyDescent="0.3">
      <c r="D196" s="57"/>
      <c r="E196" s="66"/>
      <c r="F196" s="25"/>
      <c r="G196" s="25"/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8"/>
    </row>
    <row r="197" spans="4:20" x14ac:dyDescent="0.3">
      <c r="D197" s="58" t="s">
        <v>22</v>
      </c>
      <c r="E197" s="200"/>
      <c r="F197" s="59"/>
      <c r="G197" s="59"/>
      <c r="H197" s="60">
        <f>SUM(H183:H196)</f>
        <v>2805.3599999999997</v>
      </c>
      <c r="I197" s="60">
        <f t="shared" ref="I197:O197" si="37">SUM(I183:I196)</f>
        <v>1583.8</v>
      </c>
      <c r="J197" s="60">
        <f t="shared" si="37"/>
        <v>2038.0499999999997</v>
      </c>
      <c r="K197" s="60">
        <f t="shared" si="37"/>
        <v>443.65000000000003</v>
      </c>
      <c r="L197" s="60">
        <f t="shared" si="37"/>
        <v>746.14000000000021</v>
      </c>
      <c r="M197" s="60">
        <f t="shared" si="37"/>
        <v>313</v>
      </c>
      <c r="N197" s="60">
        <f t="shared" si="37"/>
        <v>1563.52</v>
      </c>
      <c r="O197" s="60">
        <f t="shared" si="37"/>
        <v>2655.96</v>
      </c>
      <c r="P197" s="60">
        <f>SUM(P183:P196)</f>
        <v>12149.480000000001</v>
      </c>
      <c r="Q197" s="60">
        <f>SUM(Q183:Q196)</f>
        <v>1179.4100000000001</v>
      </c>
      <c r="R197" s="62">
        <f>SUM(P197:Q197)</f>
        <v>13328.890000000001</v>
      </c>
      <c r="S197" s="54"/>
    </row>
    <row r="198" spans="4:20" x14ac:dyDescent="0.3">
      <c r="D198" s="179"/>
      <c r="E198" s="179"/>
      <c r="F198" s="180"/>
      <c r="G198" s="180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</row>
    <row r="199" spans="4:20" x14ac:dyDescent="0.3">
      <c r="D199" s="179"/>
      <c r="E199" s="179"/>
      <c r="F199" s="180"/>
      <c r="G199" s="180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</row>
    <row r="200" spans="4:20" x14ac:dyDescent="0.3">
      <c r="D200" s="179"/>
      <c r="E200" s="179"/>
      <c r="F200" s="180"/>
      <c r="G200" s="180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</row>
    <row r="201" spans="4:20" x14ac:dyDescent="0.3">
      <c r="D201" s="179"/>
      <c r="E201" s="179"/>
      <c r="F201" s="180"/>
      <c r="G201" s="180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</row>
    <row r="203" spans="4:20" x14ac:dyDescent="0.3">
      <c r="F203" t="s">
        <v>39</v>
      </c>
    </row>
    <row r="204" spans="4:20" x14ac:dyDescent="0.3">
      <c r="L204" s="93" t="s">
        <v>10</v>
      </c>
      <c r="M204" s="93" t="s">
        <v>10</v>
      </c>
      <c r="Q204" s="103"/>
      <c r="R204" s="103"/>
      <c r="S204" s="103"/>
      <c r="T204" s="104"/>
    </row>
    <row r="205" spans="4:20" x14ac:dyDescent="0.3">
      <c r="E205" s="94" t="s">
        <v>51</v>
      </c>
      <c r="L205" s="99">
        <v>19764.830000000002</v>
      </c>
      <c r="M205" s="96"/>
      <c r="N205" s="54"/>
      <c r="Q205" s="105"/>
      <c r="R205" s="106"/>
      <c r="S205" s="105"/>
      <c r="T205" s="106"/>
    </row>
    <row r="206" spans="4:20" x14ac:dyDescent="0.3">
      <c r="E206" s="94" t="s">
        <v>149</v>
      </c>
      <c r="L206" s="143">
        <v>82.74</v>
      </c>
      <c r="M206" s="96"/>
      <c r="N206" s="54"/>
      <c r="Q206" s="105"/>
      <c r="R206" s="106"/>
      <c r="S206" s="105"/>
      <c r="T206" s="106"/>
    </row>
    <row r="207" spans="4:20" x14ac:dyDescent="0.3">
      <c r="E207" s="94"/>
      <c r="J207" s="54">
        <f>L207</f>
        <v>19682.09</v>
      </c>
      <c r="L207" s="99">
        <f>L205-L206</f>
        <v>19682.09</v>
      </c>
      <c r="M207" s="96"/>
      <c r="N207" s="54"/>
      <c r="Q207" s="105"/>
      <c r="R207" s="106"/>
      <c r="S207" s="105"/>
      <c r="T207" s="106"/>
    </row>
    <row r="208" spans="4:20" x14ac:dyDescent="0.3">
      <c r="E208" s="96" t="s">
        <v>40</v>
      </c>
      <c r="L208" s="97">
        <f>M49-H49</f>
        <v>16674.760000000002</v>
      </c>
      <c r="M208" s="96"/>
      <c r="Q208" s="107"/>
      <c r="R208" s="108"/>
      <c r="S208" s="107"/>
      <c r="T208" s="101"/>
    </row>
    <row r="209" spans="2:21" x14ac:dyDescent="0.3">
      <c r="E209" s="96" t="s">
        <v>41</v>
      </c>
      <c r="L209" s="97">
        <v>0</v>
      </c>
      <c r="M209" s="96"/>
      <c r="Q209" s="109"/>
      <c r="R209" s="110"/>
      <c r="S209" s="109"/>
      <c r="T209" s="101"/>
    </row>
    <row r="210" spans="2:21" x14ac:dyDescent="0.3">
      <c r="E210" s="96" t="s">
        <v>173</v>
      </c>
      <c r="I210" s="176"/>
      <c r="L210" s="97">
        <v>0</v>
      </c>
      <c r="M210" s="96"/>
      <c r="Q210" s="109"/>
      <c r="R210" s="110"/>
      <c r="S210" s="109"/>
      <c r="T210" s="101"/>
    </row>
    <row r="211" spans="2:21" x14ac:dyDescent="0.3">
      <c r="E211" s="96" t="s">
        <v>42</v>
      </c>
      <c r="L211" s="97">
        <f>R197</f>
        <v>13328.890000000001</v>
      </c>
      <c r="M211" s="96"/>
      <c r="Q211" s="109"/>
      <c r="R211" s="110"/>
      <c r="S211" s="109"/>
      <c r="T211" s="110"/>
      <c r="U211" s="111"/>
    </row>
    <row r="212" spans="2:21" x14ac:dyDescent="0.3">
      <c r="E212" s="96" t="s">
        <v>43</v>
      </c>
      <c r="L212" s="98">
        <v>0</v>
      </c>
      <c r="M212" s="96"/>
      <c r="Q212" s="109"/>
      <c r="R212" s="110"/>
      <c r="S212" s="109"/>
      <c r="T212" s="101"/>
    </row>
    <row r="213" spans="2:21" x14ac:dyDescent="0.3">
      <c r="E213" s="94" t="s">
        <v>158</v>
      </c>
      <c r="K213" s="54"/>
      <c r="L213" s="99">
        <f>(SUM(L207:L210)-(L211+L212))</f>
        <v>23027.960000000006</v>
      </c>
      <c r="M213" s="97"/>
      <c r="Q213" s="109"/>
      <c r="R213" s="110"/>
      <c r="S213" s="109"/>
      <c r="T213" s="101"/>
    </row>
    <row r="214" spans="2:21" x14ac:dyDescent="0.3">
      <c r="C214" s="54"/>
      <c r="E214" s="94"/>
      <c r="J214" s="54"/>
      <c r="L214" s="99"/>
      <c r="M214" s="97"/>
      <c r="Q214" s="109"/>
      <c r="R214" s="110"/>
      <c r="S214" s="109"/>
      <c r="T214" s="110"/>
    </row>
    <row r="215" spans="2:21" x14ac:dyDescent="0.3">
      <c r="C215" s="54"/>
      <c r="J215" s="54"/>
      <c r="M215" s="96"/>
      <c r="Q215" s="109"/>
      <c r="R215" s="110"/>
      <c r="S215" s="109"/>
      <c r="T215" s="110"/>
      <c r="U215" s="111"/>
    </row>
    <row r="216" spans="2:21" x14ac:dyDescent="0.3">
      <c r="E216" s="94" t="s">
        <v>52</v>
      </c>
      <c r="J216" s="54">
        <f>L216</f>
        <v>2755.46</v>
      </c>
      <c r="L216" s="99">
        <f>O56</f>
        <v>2755.46</v>
      </c>
      <c r="M216" s="96"/>
      <c r="Q216" s="109"/>
      <c r="R216" s="110"/>
      <c r="S216" s="109"/>
      <c r="T216" s="101"/>
    </row>
    <row r="217" spans="2:21" x14ac:dyDescent="0.3">
      <c r="B217" s="54"/>
      <c r="E217" s="96" t="s">
        <v>44</v>
      </c>
      <c r="L217" s="97">
        <f>H70</f>
        <v>5.5499999999999989</v>
      </c>
      <c r="M217" s="96"/>
      <c r="Q217" s="109"/>
      <c r="R217" s="110"/>
      <c r="S217" s="109"/>
      <c r="T217" s="101"/>
    </row>
    <row r="218" spans="2:21" x14ac:dyDescent="0.3">
      <c r="B218" s="54"/>
      <c r="E218" s="96" t="s">
        <v>45</v>
      </c>
      <c r="L218" s="97">
        <v>0</v>
      </c>
      <c r="M218" s="96"/>
      <c r="Q218" s="109"/>
      <c r="R218" s="110"/>
      <c r="S218" s="109"/>
      <c r="T218" s="101"/>
    </row>
    <row r="219" spans="2:21" x14ac:dyDescent="0.3">
      <c r="E219" s="96" t="s">
        <v>46</v>
      </c>
      <c r="L219" s="97">
        <v>0</v>
      </c>
      <c r="M219" s="96"/>
      <c r="Q219" s="109"/>
      <c r="R219" s="111"/>
      <c r="S219" s="109"/>
    </row>
    <row r="220" spans="2:21" x14ac:dyDescent="0.3">
      <c r="B220" s="54"/>
      <c r="E220" s="96" t="s">
        <v>47</v>
      </c>
      <c r="L220" s="98">
        <f>SUM(K70:M70)</f>
        <v>0</v>
      </c>
      <c r="M220" s="96"/>
      <c r="Q220" s="111"/>
      <c r="R220" s="111"/>
      <c r="S220" s="111"/>
    </row>
    <row r="221" spans="2:21" x14ac:dyDescent="0.3">
      <c r="E221" s="94" t="s">
        <v>159</v>
      </c>
      <c r="J221" s="54">
        <f>SUM(J207:J220)</f>
        <v>22437.55</v>
      </c>
      <c r="L221" s="99">
        <f>SUM(L216:L219)-L220</f>
        <v>2761.01</v>
      </c>
      <c r="M221" s="96"/>
      <c r="N221" s="54"/>
    </row>
    <row r="222" spans="2:21" x14ac:dyDescent="0.3">
      <c r="B222" s="54"/>
      <c r="E222" s="100" t="s">
        <v>160</v>
      </c>
      <c r="F222" s="101"/>
      <c r="G222" s="101"/>
      <c r="H222" s="101"/>
      <c r="I222" s="101"/>
      <c r="J222" s="101"/>
      <c r="K222" s="101"/>
      <c r="L222" s="55"/>
      <c r="M222" s="99">
        <f>L213+L221</f>
        <v>25788.970000000008</v>
      </c>
    </row>
    <row r="223" spans="2:21" x14ac:dyDescent="0.3">
      <c r="L223" s="102"/>
      <c r="M223" s="95"/>
    </row>
    <row r="224" spans="2:21" x14ac:dyDescent="0.3">
      <c r="K224" s="185" t="s">
        <v>218</v>
      </c>
      <c r="L224" s="207">
        <f>L208+L217</f>
        <v>16680.310000000001</v>
      </c>
    </row>
    <row r="225" spans="9:12" x14ac:dyDescent="0.3">
      <c r="I225" s="54"/>
      <c r="K225" s="185" t="s">
        <v>219</v>
      </c>
      <c r="L225" s="207">
        <f>L211</f>
        <v>13328.890000000001</v>
      </c>
    </row>
    <row r="226" spans="9:12" x14ac:dyDescent="0.3">
      <c r="I226" s="54"/>
    </row>
  </sheetData>
  <mergeCells count="1">
    <mergeCell ref="F31:I31"/>
  </mergeCells>
  <phoneticPr fontId="10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2020-10-26T12:19:26Z</dcterms:modified>
</cp:coreProperties>
</file>